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D3 1 Pol" sheetId="12" r:id="rId4"/>
    <sheet name="D3 D14C Pol" sheetId="13" r:id="rId5"/>
    <sheet name="D3 D14E Pol" sheetId="14" r:id="rId6"/>
    <sheet name="D3 D14G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'D3 1 Pol'!$1:$7</definedName>
    <definedName name="_xlnm.Print_Titles" localSheetId="4">'D3 D14C Pol'!$1:$7</definedName>
    <definedName name="_xlnm.Print_Titles" localSheetId="5">'D3 D14E Pol'!$1:$7</definedName>
    <definedName name="_xlnm.Print_Titles" localSheetId="6">'D3 D14G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'D3 1 Pol'!$A$1:$W$261</definedName>
    <definedName name="_xlnm.Print_Area" localSheetId="4">'D3 D14C Pol'!$A$1:$W$61</definedName>
    <definedName name="_xlnm.Print_Area" localSheetId="5">'D3 D14E Pol'!$A$1:$W$112</definedName>
    <definedName name="_xlnm.Print_Area" localSheetId="6">'D3 D14G Pol'!$A$1:$W$60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20" s="1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44"/>
  <c r="F44"/>
  <c r="G43"/>
  <c r="F43"/>
  <c r="G42"/>
  <c r="F42"/>
  <c r="G41"/>
  <c r="F41"/>
  <c r="G40"/>
  <c r="F40"/>
  <c r="G39"/>
  <c r="I39" s="1"/>
  <c r="I45" s="1"/>
  <c r="F39"/>
  <c r="G50" i="15"/>
  <c r="G9"/>
  <c r="I9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I16"/>
  <c r="I8" s="1"/>
  <c r="K16"/>
  <c r="M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I24"/>
  <c r="K24"/>
  <c r="M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I32"/>
  <c r="K32"/>
  <c r="M32"/>
  <c r="O32"/>
  <c r="Q32"/>
  <c r="V32"/>
  <c r="G33"/>
  <c r="I33"/>
  <c r="K33"/>
  <c r="M33"/>
  <c r="O33"/>
  <c r="Q33"/>
  <c r="V33"/>
  <c r="K34"/>
  <c r="G35"/>
  <c r="I35"/>
  <c r="I34" s="1"/>
  <c r="K35"/>
  <c r="M35"/>
  <c r="O35"/>
  <c r="O34" s="1"/>
  <c r="Q35"/>
  <c r="Q34" s="1"/>
  <c r="V35"/>
  <c r="V34" s="1"/>
  <c r="G36"/>
  <c r="M36" s="1"/>
  <c r="M34" s="1"/>
  <c r="I36"/>
  <c r="K36"/>
  <c r="O36"/>
  <c r="Q36"/>
  <c r="V36"/>
  <c r="V37"/>
  <c r="G38"/>
  <c r="M38" s="1"/>
  <c r="M37" s="1"/>
  <c r="I38"/>
  <c r="I37" s="1"/>
  <c r="K38"/>
  <c r="K37" s="1"/>
  <c r="O38"/>
  <c r="O37" s="1"/>
  <c r="Q38"/>
  <c r="V38"/>
  <c r="G39"/>
  <c r="M39" s="1"/>
  <c r="I39"/>
  <c r="K39"/>
  <c r="O39"/>
  <c r="Q39"/>
  <c r="V39"/>
  <c r="G40"/>
  <c r="I40"/>
  <c r="K40"/>
  <c r="M40"/>
  <c r="O40"/>
  <c r="Q40"/>
  <c r="V40"/>
  <c r="G41"/>
  <c r="I41"/>
  <c r="K41"/>
  <c r="M41"/>
  <c r="O41"/>
  <c r="Q41"/>
  <c r="Q37" s="1"/>
  <c r="V41"/>
  <c r="G42"/>
  <c r="I42"/>
  <c r="K42"/>
  <c r="M42"/>
  <c r="O42"/>
  <c r="Q42"/>
  <c r="V42"/>
  <c r="G43"/>
  <c r="I43"/>
  <c r="K43"/>
  <c r="M43"/>
  <c r="O43"/>
  <c r="Q43"/>
  <c r="V43"/>
  <c r="Q44"/>
  <c r="G45"/>
  <c r="G44" s="1"/>
  <c r="I45"/>
  <c r="I44" s="1"/>
  <c r="K45"/>
  <c r="O45"/>
  <c r="Q45"/>
  <c r="V45"/>
  <c r="V44" s="1"/>
  <c r="G46"/>
  <c r="M46" s="1"/>
  <c r="I46"/>
  <c r="K46"/>
  <c r="K44" s="1"/>
  <c r="O46"/>
  <c r="Q46"/>
  <c r="V46"/>
  <c r="G47"/>
  <c r="M47" s="1"/>
  <c r="I47"/>
  <c r="K47"/>
  <c r="O47"/>
  <c r="Q47"/>
  <c r="V47"/>
  <c r="G48"/>
  <c r="I48"/>
  <c r="K48"/>
  <c r="M48"/>
  <c r="O48"/>
  <c r="O44" s="1"/>
  <c r="Q48"/>
  <c r="V48"/>
  <c r="AE50"/>
  <c r="G102" i="14"/>
  <c r="I8"/>
  <c r="G9"/>
  <c r="I9"/>
  <c r="K9"/>
  <c r="K8" s="1"/>
  <c r="M9"/>
  <c r="M8" s="1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4"/>
  <c r="AF102" s="1"/>
  <c r="I14"/>
  <c r="I13" s="1"/>
  <c r="K14"/>
  <c r="K13" s="1"/>
  <c r="O14"/>
  <c r="O13" s="1"/>
  <c r="Q14"/>
  <c r="V14"/>
  <c r="G15"/>
  <c r="M15" s="1"/>
  <c r="I15"/>
  <c r="K15"/>
  <c r="O15"/>
  <c r="Q15"/>
  <c r="V15"/>
  <c r="G16"/>
  <c r="I16"/>
  <c r="K16"/>
  <c r="M16"/>
  <c r="O16"/>
  <c r="Q16"/>
  <c r="V16"/>
  <c r="G17"/>
  <c r="I17"/>
  <c r="K17"/>
  <c r="M17"/>
  <c r="O17"/>
  <c r="Q17"/>
  <c r="Q13" s="1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V13" s="1"/>
  <c r="G22"/>
  <c r="M22" s="1"/>
  <c r="I22"/>
  <c r="K22"/>
  <c r="O22"/>
  <c r="Q22"/>
  <c r="V22"/>
  <c r="G23"/>
  <c r="M23" s="1"/>
  <c r="I23"/>
  <c r="K23"/>
  <c r="O23"/>
  <c r="Q23"/>
  <c r="V23"/>
  <c r="G24"/>
  <c r="I24"/>
  <c r="K24"/>
  <c r="M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G32"/>
  <c r="I32"/>
  <c r="I31" s="1"/>
  <c r="K32"/>
  <c r="K31" s="1"/>
  <c r="M32"/>
  <c r="O32"/>
  <c r="O31" s="1"/>
  <c r="Q32"/>
  <c r="Q31" s="1"/>
  <c r="V32"/>
  <c r="V31" s="1"/>
  <c r="G33"/>
  <c r="I33"/>
  <c r="K33"/>
  <c r="M33"/>
  <c r="O33"/>
  <c r="Q33"/>
  <c r="V33"/>
  <c r="G34"/>
  <c r="I34"/>
  <c r="K34"/>
  <c r="M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I40"/>
  <c r="K40"/>
  <c r="M40"/>
  <c r="O40"/>
  <c r="Q40"/>
  <c r="V40"/>
  <c r="G41"/>
  <c r="I41"/>
  <c r="K41"/>
  <c r="M41"/>
  <c r="O41"/>
  <c r="Q41"/>
  <c r="V41"/>
  <c r="G42"/>
  <c r="I42"/>
  <c r="K42"/>
  <c r="M42"/>
  <c r="O42"/>
  <c r="Q42"/>
  <c r="V42"/>
  <c r="G43"/>
  <c r="I43"/>
  <c r="K43"/>
  <c r="M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I48"/>
  <c r="K48"/>
  <c r="M48"/>
  <c r="O48"/>
  <c r="Q48"/>
  <c r="V48"/>
  <c r="G49"/>
  <c r="I49"/>
  <c r="K49"/>
  <c r="M49"/>
  <c r="O49"/>
  <c r="Q49"/>
  <c r="V49"/>
  <c r="G50"/>
  <c r="I50"/>
  <c r="K50"/>
  <c r="M50"/>
  <c r="O50"/>
  <c r="Q50"/>
  <c r="V50"/>
  <c r="G51"/>
  <c r="I51"/>
  <c r="K51"/>
  <c r="M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I56"/>
  <c r="K56"/>
  <c r="M56"/>
  <c r="O56"/>
  <c r="Q56"/>
  <c r="V56"/>
  <c r="G57"/>
  <c r="I57"/>
  <c r="K57"/>
  <c r="M57"/>
  <c r="O57"/>
  <c r="Q57"/>
  <c r="V57"/>
  <c r="G58"/>
  <c r="I58"/>
  <c r="K58"/>
  <c r="M58"/>
  <c r="O58"/>
  <c r="Q58"/>
  <c r="V58"/>
  <c r="G60"/>
  <c r="M60" s="1"/>
  <c r="I60"/>
  <c r="I59" s="1"/>
  <c r="K60"/>
  <c r="K59" s="1"/>
  <c r="O60"/>
  <c r="Q60"/>
  <c r="Q59" s="1"/>
  <c r="V60"/>
  <c r="V59" s="1"/>
  <c r="G61"/>
  <c r="M61" s="1"/>
  <c r="I61"/>
  <c r="K61"/>
  <c r="O61"/>
  <c r="Q61"/>
  <c r="V61"/>
  <c r="G62"/>
  <c r="M62" s="1"/>
  <c r="I62"/>
  <c r="K62"/>
  <c r="O62"/>
  <c r="Q62"/>
  <c r="V62"/>
  <c r="G63"/>
  <c r="M63" s="1"/>
  <c r="I63"/>
  <c r="K63"/>
  <c r="O63"/>
  <c r="Q63"/>
  <c r="V63"/>
  <c r="G64"/>
  <c r="I64"/>
  <c r="K64"/>
  <c r="M64"/>
  <c r="O64"/>
  <c r="Q64"/>
  <c r="V64"/>
  <c r="G65"/>
  <c r="I65"/>
  <c r="K65"/>
  <c r="M65"/>
  <c r="O65"/>
  <c r="Q65"/>
  <c r="V65"/>
  <c r="G66"/>
  <c r="I66"/>
  <c r="K66"/>
  <c r="M66"/>
  <c r="O66"/>
  <c r="Q66"/>
  <c r="V66"/>
  <c r="G67"/>
  <c r="I67"/>
  <c r="K67"/>
  <c r="M67"/>
  <c r="O67"/>
  <c r="O59" s="1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I72"/>
  <c r="K72"/>
  <c r="M72"/>
  <c r="O72"/>
  <c r="Q72"/>
  <c r="V72"/>
  <c r="G73"/>
  <c r="I73"/>
  <c r="K73"/>
  <c r="M73"/>
  <c r="O73"/>
  <c r="Q73"/>
  <c r="V73"/>
  <c r="G74"/>
  <c r="I74"/>
  <c r="K74"/>
  <c r="M74"/>
  <c r="O74"/>
  <c r="Q74"/>
  <c r="V74"/>
  <c r="G75"/>
  <c r="I75"/>
  <c r="K75"/>
  <c r="M75"/>
  <c r="O75"/>
  <c r="Q75"/>
  <c r="V75"/>
  <c r="G76"/>
  <c r="M76" s="1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I80"/>
  <c r="K80"/>
  <c r="M80"/>
  <c r="O80"/>
  <c r="Q80"/>
  <c r="V80"/>
  <c r="G81"/>
  <c r="I81"/>
  <c r="K81"/>
  <c r="M81"/>
  <c r="O81"/>
  <c r="Q81"/>
  <c r="V81"/>
  <c r="G82"/>
  <c r="I82"/>
  <c r="K82"/>
  <c r="M82"/>
  <c r="O82"/>
  <c r="Q82"/>
  <c r="V82"/>
  <c r="G83"/>
  <c r="I83"/>
  <c r="K83"/>
  <c r="M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I88"/>
  <c r="K88"/>
  <c r="M88"/>
  <c r="O88"/>
  <c r="Q88"/>
  <c r="V88"/>
  <c r="G89"/>
  <c r="I89"/>
  <c r="K89"/>
  <c r="M89"/>
  <c r="O89"/>
  <c r="Q89"/>
  <c r="V89"/>
  <c r="G90"/>
  <c r="I90"/>
  <c r="K90"/>
  <c r="M90"/>
  <c r="O90"/>
  <c r="Q90"/>
  <c r="V90"/>
  <c r="O91"/>
  <c r="G92"/>
  <c r="M92" s="1"/>
  <c r="I92"/>
  <c r="I91" s="1"/>
  <c r="K92"/>
  <c r="K91" s="1"/>
  <c r="O92"/>
  <c r="Q92"/>
  <c r="Q91" s="1"/>
  <c r="V92"/>
  <c r="V91" s="1"/>
  <c r="G93"/>
  <c r="M93" s="1"/>
  <c r="I93"/>
  <c r="K93"/>
  <c r="O93"/>
  <c r="Q93"/>
  <c r="V93"/>
  <c r="G94"/>
  <c r="M94" s="1"/>
  <c r="I94"/>
  <c r="K94"/>
  <c r="O94"/>
  <c r="Q94"/>
  <c r="V94"/>
  <c r="G95"/>
  <c r="M95" s="1"/>
  <c r="I95"/>
  <c r="K95"/>
  <c r="O95"/>
  <c r="Q95"/>
  <c r="V95"/>
  <c r="G96"/>
  <c r="I96"/>
  <c r="K96"/>
  <c r="M96"/>
  <c r="O96"/>
  <c r="Q96"/>
  <c r="V96"/>
  <c r="G97"/>
  <c r="I97"/>
  <c r="K97"/>
  <c r="M97"/>
  <c r="O97"/>
  <c r="Q97"/>
  <c r="V97"/>
  <c r="G98"/>
  <c r="I98"/>
  <c r="K98"/>
  <c r="M98"/>
  <c r="O98"/>
  <c r="Q98"/>
  <c r="V98"/>
  <c r="O99"/>
  <c r="G100"/>
  <c r="M100" s="1"/>
  <c r="M99" s="1"/>
  <c r="I100"/>
  <c r="I99" s="1"/>
  <c r="K100"/>
  <c r="K99" s="1"/>
  <c r="O100"/>
  <c r="Q100"/>
  <c r="Q99" s="1"/>
  <c r="V100"/>
  <c r="V99" s="1"/>
  <c r="AE102"/>
  <c r="G51" i="13"/>
  <c r="G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2"/>
  <c r="M32" s="1"/>
  <c r="I32"/>
  <c r="I31" s="1"/>
  <c r="K32"/>
  <c r="O32"/>
  <c r="O31" s="1"/>
  <c r="Q32"/>
  <c r="Q31" s="1"/>
  <c r="V32"/>
  <c r="V31" s="1"/>
  <c r="G33"/>
  <c r="I33"/>
  <c r="K33"/>
  <c r="K31" s="1"/>
  <c r="M33"/>
  <c r="O33"/>
  <c r="Q33"/>
  <c r="V33"/>
  <c r="G34"/>
  <c r="I34"/>
  <c r="K34"/>
  <c r="M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1"/>
  <c r="I41"/>
  <c r="K41"/>
  <c r="M41"/>
  <c r="O41"/>
  <c r="Q41"/>
  <c r="V41"/>
  <c r="G42"/>
  <c r="I42"/>
  <c r="K42"/>
  <c r="M42"/>
  <c r="O42"/>
  <c r="Q42"/>
  <c r="V42"/>
  <c r="G43"/>
  <c r="I43"/>
  <c r="K43"/>
  <c r="M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I49"/>
  <c r="K49"/>
  <c r="M49"/>
  <c r="O49"/>
  <c r="Q49"/>
  <c r="V49"/>
  <c r="AE51"/>
  <c r="G251" i="12"/>
  <c r="G8"/>
  <c r="G9"/>
  <c r="I9"/>
  <c r="I8" s="1"/>
  <c r="K9"/>
  <c r="K8" s="1"/>
  <c r="M9"/>
  <c r="O9"/>
  <c r="O8" s="1"/>
  <c r="Q9"/>
  <c r="Q8" s="1"/>
  <c r="V9"/>
  <c r="V8" s="1"/>
  <c r="G14"/>
  <c r="I14"/>
  <c r="K14"/>
  <c r="M14"/>
  <c r="O14"/>
  <c r="Q14"/>
  <c r="V14"/>
  <c r="G16"/>
  <c r="I16"/>
  <c r="K16"/>
  <c r="M16"/>
  <c r="M8" s="1"/>
  <c r="O16"/>
  <c r="Q16"/>
  <c r="V16"/>
  <c r="G20"/>
  <c r="M20" s="1"/>
  <c r="I20"/>
  <c r="K20"/>
  <c r="O20"/>
  <c r="Q20"/>
  <c r="V20"/>
  <c r="G22"/>
  <c r="Q22"/>
  <c r="G23"/>
  <c r="M23" s="1"/>
  <c r="M22" s="1"/>
  <c r="I23"/>
  <c r="I22" s="1"/>
  <c r="K23"/>
  <c r="K22" s="1"/>
  <c r="O23"/>
  <c r="O22" s="1"/>
  <c r="Q23"/>
  <c r="V23"/>
  <c r="V22" s="1"/>
  <c r="K28"/>
  <c r="Q28"/>
  <c r="G29"/>
  <c r="M29" s="1"/>
  <c r="M28" s="1"/>
  <c r="I29"/>
  <c r="I28" s="1"/>
  <c r="K29"/>
  <c r="O29"/>
  <c r="O28" s="1"/>
  <c r="Q29"/>
  <c r="V29"/>
  <c r="V28" s="1"/>
  <c r="G30"/>
  <c r="I30"/>
  <c r="O30"/>
  <c r="G31"/>
  <c r="I31"/>
  <c r="K31"/>
  <c r="K30" s="1"/>
  <c r="M31"/>
  <c r="M30" s="1"/>
  <c r="O31"/>
  <c r="Q31"/>
  <c r="Q30" s="1"/>
  <c r="V31"/>
  <c r="V30" s="1"/>
  <c r="G37"/>
  <c r="M37" s="1"/>
  <c r="I37"/>
  <c r="I36" s="1"/>
  <c r="K37"/>
  <c r="O37"/>
  <c r="O36" s="1"/>
  <c r="Q37"/>
  <c r="Q36" s="1"/>
  <c r="V37"/>
  <c r="G42"/>
  <c r="M42" s="1"/>
  <c r="I42"/>
  <c r="K42"/>
  <c r="O42"/>
  <c r="Q42"/>
  <c r="V42"/>
  <c r="G47"/>
  <c r="I47"/>
  <c r="K47"/>
  <c r="K36" s="1"/>
  <c r="M47"/>
  <c r="O47"/>
  <c r="Q47"/>
  <c r="V47"/>
  <c r="V36" s="1"/>
  <c r="G52"/>
  <c r="M52" s="1"/>
  <c r="I52"/>
  <c r="K52"/>
  <c r="O52"/>
  <c r="Q52"/>
  <c r="V52"/>
  <c r="G57"/>
  <c r="G58"/>
  <c r="M58" s="1"/>
  <c r="M57" s="1"/>
  <c r="I58"/>
  <c r="I57" s="1"/>
  <c r="K58"/>
  <c r="K57" s="1"/>
  <c r="O58"/>
  <c r="O57" s="1"/>
  <c r="Q58"/>
  <c r="Q57" s="1"/>
  <c r="V58"/>
  <c r="V57" s="1"/>
  <c r="G63"/>
  <c r="I63"/>
  <c r="K63"/>
  <c r="M63"/>
  <c r="O63"/>
  <c r="Q63"/>
  <c r="V63"/>
  <c r="G69"/>
  <c r="M69" s="1"/>
  <c r="I69"/>
  <c r="I68" s="1"/>
  <c r="K69"/>
  <c r="O69"/>
  <c r="O68" s="1"/>
  <c r="Q69"/>
  <c r="Q68" s="1"/>
  <c r="V69"/>
  <c r="G70"/>
  <c r="M70" s="1"/>
  <c r="I70"/>
  <c r="K70"/>
  <c r="K68" s="1"/>
  <c r="O70"/>
  <c r="Q70"/>
  <c r="V70"/>
  <c r="G71"/>
  <c r="I71"/>
  <c r="K71"/>
  <c r="M71"/>
  <c r="O71"/>
  <c r="Q71"/>
  <c r="V71"/>
  <c r="V68" s="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I75"/>
  <c r="K75"/>
  <c r="M75"/>
  <c r="O75"/>
  <c r="Q75"/>
  <c r="V75"/>
  <c r="K76"/>
  <c r="V76"/>
  <c r="G77"/>
  <c r="M77" s="1"/>
  <c r="M76" s="1"/>
  <c r="I77"/>
  <c r="I76" s="1"/>
  <c r="K77"/>
  <c r="O77"/>
  <c r="O76" s="1"/>
  <c r="Q77"/>
  <c r="Q76" s="1"/>
  <c r="V77"/>
  <c r="G78"/>
  <c r="Q78"/>
  <c r="G79"/>
  <c r="I79"/>
  <c r="I78" s="1"/>
  <c r="K79"/>
  <c r="K78" s="1"/>
  <c r="M79"/>
  <c r="O79"/>
  <c r="Q79"/>
  <c r="V79"/>
  <c r="V78" s="1"/>
  <c r="G84"/>
  <c r="M84" s="1"/>
  <c r="I84"/>
  <c r="K84"/>
  <c r="O84"/>
  <c r="O78" s="1"/>
  <c r="Q84"/>
  <c r="V84"/>
  <c r="G85"/>
  <c r="G86"/>
  <c r="M86" s="1"/>
  <c r="M85" s="1"/>
  <c r="I86"/>
  <c r="I85" s="1"/>
  <c r="K86"/>
  <c r="K85" s="1"/>
  <c r="O86"/>
  <c r="O85" s="1"/>
  <c r="Q86"/>
  <c r="Q85" s="1"/>
  <c r="V86"/>
  <c r="V85" s="1"/>
  <c r="G91"/>
  <c r="I91"/>
  <c r="K91"/>
  <c r="M91"/>
  <c r="O91"/>
  <c r="Q91"/>
  <c r="V91"/>
  <c r="G96"/>
  <c r="I96"/>
  <c r="K96"/>
  <c r="M96"/>
  <c r="O96"/>
  <c r="Q96"/>
  <c r="V96"/>
  <c r="G101"/>
  <c r="M101" s="1"/>
  <c r="I101"/>
  <c r="K101"/>
  <c r="O101"/>
  <c r="Q101"/>
  <c r="V101"/>
  <c r="Q102"/>
  <c r="G103"/>
  <c r="I103"/>
  <c r="I102" s="1"/>
  <c r="K103"/>
  <c r="K102" s="1"/>
  <c r="M103"/>
  <c r="O103"/>
  <c r="Q103"/>
  <c r="V103"/>
  <c r="V102" s="1"/>
  <c r="G108"/>
  <c r="M108" s="1"/>
  <c r="I108"/>
  <c r="K108"/>
  <c r="O108"/>
  <c r="O102" s="1"/>
  <c r="Q108"/>
  <c r="V108"/>
  <c r="G113"/>
  <c r="M113" s="1"/>
  <c r="I113"/>
  <c r="K113"/>
  <c r="O113"/>
  <c r="Q113"/>
  <c r="V113"/>
  <c r="G118"/>
  <c r="M118" s="1"/>
  <c r="I118"/>
  <c r="K118"/>
  <c r="O118"/>
  <c r="Q118"/>
  <c r="V118"/>
  <c r="K119"/>
  <c r="G120"/>
  <c r="G119" s="1"/>
  <c r="I120"/>
  <c r="K120"/>
  <c r="M120"/>
  <c r="O120"/>
  <c r="O119" s="1"/>
  <c r="Q120"/>
  <c r="V120"/>
  <c r="V119" s="1"/>
  <c r="G125"/>
  <c r="M125" s="1"/>
  <c r="I125"/>
  <c r="I119" s="1"/>
  <c r="K125"/>
  <c r="O125"/>
  <c r="Q125"/>
  <c r="V125"/>
  <c r="G130"/>
  <c r="M130" s="1"/>
  <c r="I130"/>
  <c r="K130"/>
  <c r="O130"/>
  <c r="Q130"/>
  <c r="Q119" s="1"/>
  <c r="V130"/>
  <c r="G132"/>
  <c r="M132" s="1"/>
  <c r="I132"/>
  <c r="K132"/>
  <c r="K131" s="1"/>
  <c r="O132"/>
  <c r="O131" s="1"/>
  <c r="Q132"/>
  <c r="V132"/>
  <c r="G137"/>
  <c r="M137" s="1"/>
  <c r="I137"/>
  <c r="K137"/>
  <c r="O137"/>
  <c r="Q137"/>
  <c r="Q131" s="1"/>
  <c r="V137"/>
  <c r="G142"/>
  <c r="I142"/>
  <c r="I131" s="1"/>
  <c r="K142"/>
  <c r="M142"/>
  <c r="O142"/>
  <c r="Q142"/>
  <c r="V142"/>
  <c r="G145"/>
  <c r="I145"/>
  <c r="K145"/>
  <c r="M145"/>
  <c r="O145"/>
  <c r="Q145"/>
  <c r="V145"/>
  <c r="G150"/>
  <c r="I150"/>
  <c r="K150"/>
  <c r="M150"/>
  <c r="O150"/>
  <c r="Q150"/>
  <c r="V150"/>
  <c r="G155"/>
  <c r="M155" s="1"/>
  <c r="I155"/>
  <c r="K155"/>
  <c r="O155"/>
  <c r="Q155"/>
  <c r="V155"/>
  <c r="G158"/>
  <c r="M158" s="1"/>
  <c r="I158"/>
  <c r="K158"/>
  <c r="O158"/>
  <c r="Q158"/>
  <c r="V158"/>
  <c r="G160"/>
  <c r="I160"/>
  <c r="K160"/>
  <c r="M160"/>
  <c r="O160"/>
  <c r="Q160"/>
  <c r="V160"/>
  <c r="V131" s="1"/>
  <c r="G165"/>
  <c r="M165" s="1"/>
  <c r="I165"/>
  <c r="K165"/>
  <c r="O165"/>
  <c r="Q165"/>
  <c r="V165"/>
  <c r="G170"/>
  <c r="M170" s="1"/>
  <c r="I170"/>
  <c r="K170"/>
  <c r="O170"/>
  <c r="Q170"/>
  <c r="V170"/>
  <c r="G172"/>
  <c r="I172"/>
  <c r="K172"/>
  <c r="K171" s="1"/>
  <c r="M172"/>
  <c r="O172"/>
  <c r="Q172"/>
  <c r="Q171" s="1"/>
  <c r="V172"/>
  <c r="V171" s="1"/>
  <c r="G177"/>
  <c r="I177"/>
  <c r="K177"/>
  <c r="M177"/>
  <c r="O177"/>
  <c r="Q177"/>
  <c r="V177"/>
  <c r="G182"/>
  <c r="G171" s="1"/>
  <c r="I182"/>
  <c r="K182"/>
  <c r="O182"/>
  <c r="O171" s="1"/>
  <c r="Q182"/>
  <c r="V182"/>
  <c r="G187"/>
  <c r="M187" s="1"/>
  <c r="I187"/>
  <c r="K187"/>
  <c r="O187"/>
  <c r="Q187"/>
  <c r="V187"/>
  <c r="G192"/>
  <c r="I192"/>
  <c r="K192"/>
  <c r="M192"/>
  <c r="O192"/>
  <c r="Q192"/>
  <c r="V192"/>
  <c r="G197"/>
  <c r="M197" s="1"/>
  <c r="I197"/>
  <c r="K197"/>
  <c r="O197"/>
  <c r="Q197"/>
  <c r="V197"/>
  <c r="G202"/>
  <c r="M202" s="1"/>
  <c r="I202"/>
  <c r="K202"/>
  <c r="O202"/>
  <c r="Q202"/>
  <c r="V202"/>
  <c r="G207"/>
  <c r="M207" s="1"/>
  <c r="I207"/>
  <c r="I171" s="1"/>
  <c r="K207"/>
  <c r="O207"/>
  <c r="Q207"/>
  <c r="V207"/>
  <c r="K208"/>
  <c r="G209"/>
  <c r="G208" s="1"/>
  <c r="I209"/>
  <c r="K209"/>
  <c r="M209"/>
  <c r="O209"/>
  <c r="O208" s="1"/>
  <c r="Q209"/>
  <c r="V209"/>
  <c r="V208" s="1"/>
  <c r="G214"/>
  <c r="M214" s="1"/>
  <c r="I214"/>
  <c r="K214"/>
  <c r="O214"/>
  <c r="Q214"/>
  <c r="V214"/>
  <c r="G219"/>
  <c r="M219" s="1"/>
  <c r="I219"/>
  <c r="I208" s="1"/>
  <c r="K219"/>
  <c r="O219"/>
  <c r="Q219"/>
  <c r="Q208" s="1"/>
  <c r="V219"/>
  <c r="G224"/>
  <c r="I224"/>
  <c r="K224"/>
  <c r="M224"/>
  <c r="O224"/>
  <c r="Q224"/>
  <c r="V224"/>
  <c r="G229"/>
  <c r="M229" s="1"/>
  <c r="I229"/>
  <c r="K229"/>
  <c r="O229"/>
  <c r="Q229"/>
  <c r="V229"/>
  <c r="G234"/>
  <c r="M234" s="1"/>
  <c r="I234"/>
  <c r="K234"/>
  <c r="O234"/>
  <c r="Q234"/>
  <c r="V234"/>
  <c r="G235"/>
  <c r="I235"/>
  <c r="O235"/>
  <c r="G236"/>
  <c r="I236"/>
  <c r="K236"/>
  <c r="K235" s="1"/>
  <c r="M236"/>
  <c r="M235" s="1"/>
  <c r="O236"/>
  <c r="Q236"/>
  <c r="Q235" s="1"/>
  <c r="V236"/>
  <c r="V235" s="1"/>
  <c r="G245"/>
  <c r="I245"/>
  <c r="K245"/>
  <c r="M245"/>
  <c r="O245"/>
  <c r="Q245"/>
  <c r="V245"/>
  <c r="AE251"/>
  <c r="I19" i="1"/>
  <c r="F45"/>
  <c r="G23" s="1"/>
  <c r="G45"/>
  <c r="G25" s="1"/>
  <c r="H45"/>
  <c r="I42" l="1"/>
  <c r="I18"/>
  <c r="I17"/>
  <c r="I74"/>
  <c r="J62" s="1"/>
  <c r="I16"/>
  <c r="I44"/>
  <c r="I43"/>
  <c r="I41"/>
  <c r="I40"/>
  <c r="A27"/>
  <c r="A28" s="1"/>
  <c r="G28" s="1"/>
  <c r="G27" s="1"/>
  <c r="G29" s="1"/>
  <c r="M8" i="15"/>
  <c r="AF50"/>
  <c r="G8"/>
  <c r="G37"/>
  <c r="M45"/>
  <c r="M44" s="1"/>
  <c r="G34"/>
  <c r="M59" i="14"/>
  <c r="M91"/>
  <c r="M31"/>
  <c r="G13"/>
  <c r="G8"/>
  <c r="G99"/>
  <c r="G91"/>
  <c r="G59"/>
  <c r="M14"/>
  <c r="M13" s="1"/>
  <c r="M8" i="13"/>
  <c r="M31"/>
  <c r="G31"/>
  <c r="AF51"/>
  <c r="M208" i="12"/>
  <c r="M131"/>
  <c r="M119"/>
  <c r="M68"/>
  <c r="M78"/>
  <c r="M36"/>
  <c r="M102"/>
  <c r="G28"/>
  <c r="G131"/>
  <c r="G102"/>
  <c r="AF251"/>
  <c r="G76"/>
  <c r="G68"/>
  <c r="G36"/>
  <c r="M182"/>
  <c r="M171" s="1"/>
  <c r="J43" i="1"/>
  <c r="J39"/>
  <c r="J45" s="1"/>
  <c r="J40"/>
  <c r="J41"/>
  <c r="J42"/>
  <c r="J44"/>
  <c r="J28"/>
  <c r="J26"/>
  <c r="G38"/>
  <c r="F38"/>
  <c r="H32"/>
  <c r="J23"/>
  <c r="J24"/>
  <c r="J25"/>
  <c r="J27"/>
  <c r="E24"/>
  <c r="G24"/>
  <c r="E26"/>
  <c r="G26"/>
  <c r="I21" l="1"/>
  <c r="J57"/>
  <c r="J69"/>
  <c r="J56"/>
  <c r="J67"/>
  <c r="J70"/>
  <c r="J65"/>
  <c r="J72"/>
  <c r="J61"/>
  <c r="J60"/>
  <c r="J53"/>
  <c r="J64"/>
  <c r="J73"/>
  <c r="J58"/>
  <c r="J68"/>
  <c r="J55"/>
  <c r="J63"/>
  <c r="J54"/>
  <c r="J52"/>
  <c r="J66"/>
  <c r="J59"/>
  <c r="J71"/>
  <c r="J7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<sst xmlns="http://schemas.openxmlformats.org/spreadsheetml/2006/main" count="2125" uniqueCount="680">
  <si>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</si>
  <si>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</si>
  <si>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</si>
  <si>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</si>
  <si>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</si>
  <si>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</si>
  <si>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</si>
  <si>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</si>
  <si>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</si>
  <si>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</si>
  <si>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</si>
  <si>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</si>
  <si>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</si>
  <si>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</si>
  <si>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</si>
  <si>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</si>
  <si>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</si>
  <si>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</si>
  <si>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</si>
  <si>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</si>
  <si>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</si>
  <si>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</si>
  <si>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</si>
  <si>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</si>
  <si>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</si>
  <si>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</si>
  <si>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</si>
  <si>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</si>
  <si>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</si>
  <si>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</si>
  <si>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</si>
  <si>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</si>
  <si>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</si>
  <si>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</si>
  <si>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</si>
  <si>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</si>
  <si>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</si>
  <si>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</si>
  <si>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</si>
  <si>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</si>
  <si>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</si>
  <si>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</si>
  <si>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</si>
  <si>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2839</t>
  </si>
  <si>
    <t>Nemocnice Ústí n. L.</t>
  </si>
  <si>
    <t>Stavba</t>
  </si>
  <si>
    <t>D3</t>
  </si>
  <si>
    <t>Pavilon D3</t>
  </si>
  <si>
    <t>1</t>
  </si>
  <si>
    <t>0103 - Pavilon D3</t>
  </si>
  <si>
    <t>D14C</t>
  </si>
  <si>
    <t>VZT</t>
  </si>
  <si>
    <t>D14E</t>
  </si>
  <si>
    <t>ZTI</t>
  </si>
  <si>
    <t>D14G</t>
  </si>
  <si>
    <t>EL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</si>
  <si>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</si>
  <si>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</si>
  <si>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</si>
  <si>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</si>
  <si>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</si>
  <si>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</si>
  <si>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</si>
  <si>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</si>
  <si>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</si>
  <si>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</si>
  <si>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</si>
  <si>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</si>
  <si>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</si>
  <si>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</si>
  <si>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711</t>
  </si>
  <si>
    <t>Izolace proti vodě, vlhkosti a plynům</t>
  </si>
  <si>
    <t>713</t>
  </si>
  <si>
    <t>Izolace tepelné</t>
  </si>
  <si>
    <t>714</t>
  </si>
  <si>
    <t>Akustická a protiotřesová opatření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</si>
  <si>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</si>
  <si>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</si>
  <si>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</si>
  <si>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</si>
  <si>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</si>
  <si>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</si>
  <si>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</si>
  <si>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</si>
  <si>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734</t>
  </si>
  <si>
    <t>Armatury</t>
  </si>
  <si>
    <t>763</t>
  </si>
  <si>
    <t>Konstrukce suché výstavby</t>
  </si>
  <si>
    <t>766</t>
  </si>
  <si>
    <t>Konstrukce truhlářské</t>
  </si>
  <si>
    <t>771</t>
  </si>
  <si>
    <t>Podlahy z dlaždic</t>
  </si>
  <si>
    <t>781</t>
  </si>
  <si>
    <t>Dokončovací práce - obklady</t>
  </si>
  <si>
    <t>784</t>
  </si>
  <si>
    <t>Dokončovací práce - malby a tapety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</si>
  <si>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</si>
  <si>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</si>
  <si>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</si>
  <si>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</si>
  <si>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</si>
  <si>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</si>
  <si>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</si>
  <si>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</si>
  <si>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</si>
  <si>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</si>
  <si>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</si>
  <si>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</si>
  <si>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</si>
  <si>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</si>
  <si>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</si>
  <si>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</si>
  <si>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</si>
  <si>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</si>
  <si>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</si>
  <si>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</si>
  <si>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</si>
  <si>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</si>
  <si>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</si>
  <si>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</si>
  <si>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</si>
  <si>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</si>
  <si>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</si>
  <si>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</si>
  <si>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</si>
  <si>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</si>
  <si>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</si>
  <si>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</si>
  <si>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317142432</t>
  </si>
  <si>
    <t>Překlad nenosný přímý z pórobetonu Ytong v příčkách tl 125 mm dl přes 1000 do 1250 mm</t>
  </si>
  <si>
    <t>kus</t>
  </si>
  <si>
    <t>URS</t>
  </si>
  <si>
    <t>ÚRS 18 01</t>
  </si>
  <si>
    <t>POL1_1</t>
  </si>
  <si>
    <t>1.PP : 4</t>
  </si>
  <si>
    <t>VV</t>
  </si>
  <si>
    <t>1.NP : 15</t>
  </si>
  <si>
    <t>2.NP : 2</t>
  </si>
  <si>
    <t>3.NP : 11</t>
  </si>
  <si>
    <t>342272225</t>
  </si>
  <si>
    <t>Příčka z pórobetonových hladkých tvárnic na tenkovrstvou maltu tl 100 mm</t>
  </si>
  <si>
    <t>m2</t>
  </si>
  <si>
    <t>1.NP : 3,146</t>
  </si>
  <si>
    <t>342272235</t>
  </si>
  <si>
    <t>Příčka z pórobetonových hladkých tvárnic na tenkovrstvou maltu tl 125 mm</t>
  </si>
  <si>
    <t>1.NP : 16,39</t>
  </si>
  <si>
    <t>2.NP : 6,897</t>
  </si>
  <si>
    <t>3.NP : 7,23</t>
  </si>
  <si>
    <t>342272245</t>
  </si>
  <si>
    <t>Příčka z pórobetonových hladkých tvárnic na tenkovrstvou maltu tl 150 mm</t>
  </si>
  <si>
    <t>2.NP : 2,57</t>
  </si>
  <si>
    <t>612321141</t>
  </si>
  <si>
    <t>Vápenocementová omítka štuková dvouvrstvá vnitřních stěn nanášená ručně</t>
  </si>
  <si>
    <t>1.PP : 113,3</t>
  </si>
  <si>
    <t>1.NP : 356,3</t>
  </si>
  <si>
    <t>2.NP : 99,25</t>
  </si>
  <si>
    <t>3.NP : 250,48</t>
  </si>
  <si>
    <t>005241010R</t>
  </si>
  <si>
    <t xml:space="preserve">Dokumentace skutečného provedení </t>
  </si>
  <si>
    <t>Soubor</t>
  </si>
  <si>
    <t>RTS 18/ II</t>
  </si>
  <si>
    <t>Indiv</t>
  </si>
  <si>
    <t>POL99_8</t>
  </si>
  <si>
    <t>DIgi 7</t>
  </si>
  <si>
    <t>zpětná montáž podhledů</t>
  </si>
  <si>
    <t xml:space="preserve">m2    </t>
  </si>
  <si>
    <t>Vlastní</t>
  </si>
  <si>
    <t>POL1_</t>
  </si>
  <si>
    <t>1.PP : 126,5</t>
  </si>
  <si>
    <t>1.NP : 152,9</t>
  </si>
  <si>
    <t>2.NP : 346,06</t>
  </si>
  <si>
    <t>3.NP : 89,1</t>
  </si>
  <si>
    <t>612325402</t>
  </si>
  <si>
    <t>Oprava vnitřní vápenocementové hrubé omítky stěn v rozsahu plochy do 30%</t>
  </si>
  <si>
    <t>633811111</t>
  </si>
  <si>
    <t>Broušení nerovností betonových podlah do 2 mm - stržení šlemu</t>
  </si>
  <si>
    <t>1.PP : 29,37</t>
  </si>
  <si>
    <t>1.NP : 131,175</t>
  </si>
  <si>
    <t>2.NP : 25,586</t>
  </si>
  <si>
    <t>3.NP : 61,27</t>
  </si>
  <si>
    <t>642942111</t>
  </si>
  <si>
    <t>Osazování zárubní nebo rámů dveřních kovových do 2,5 m2 na MC</t>
  </si>
  <si>
    <t>553314R</t>
  </si>
  <si>
    <t>zárubeň ocelová pro dodatečnou montáž typ HSE DZD š. 125 mm včetně nátěru</t>
  </si>
  <si>
    <t>962031136</t>
  </si>
  <si>
    <t>Bourání příček z tvárnic nebo příčkovek tl do 150 mm</t>
  </si>
  <si>
    <t>1.PP : 32,11</t>
  </si>
  <si>
    <t>1.NP : 69,86</t>
  </si>
  <si>
    <t>2.NP : 23,71</t>
  </si>
  <si>
    <t>3.NP : 52,58</t>
  </si>
  <si>
    <t>968072455</t>
  </si>
  <si>
    <t>Vybourání kovových dveřních zárubní pl do 2 m2</t>
  </si>
  <si>
    <t>1.PP : 9</t>
  </si>
  <si>
    <t>1.NP : 19</t>
  </si>
  <si>
    <t>2.NP : 1</t>
  </si>
  <si>
    <t>3.NP : 14</t>
  </si>
  <si>
    <t>997013114</t>
  </si>
  <si>
    <t>Vnitrostaveništní doprava suti a vybouraných hmot pro budovy v do 15 m s použitím mechanizace</t>
  </si>
  <si>
    <t>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</si>
  <si>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</si>
  <si>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</si>
  <si>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</si>
  <si>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</si>
  <si>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997013803</t>
  </si>
  <si>
    <t>Poplatek za uložení na skládce (skládkovné) stavebního odpadu cihelného kód odpadu 170 102</t>
  </si>
  <si>
    <t>997013807</t>
  </si>
  <si>
    <t>Poplatek za uložení na skládce (skládkovné) stavebního odpadu keramického kód odpadu 170 103</t>
  </si>
  <si>
    <t>997013811</t>
  </si>
  <si>
    <t>Poplatek za uložení na skládce (skládkovné) stavebního odpadu dřevěného kód odpadu 170 201</t>
  </si>
  <si>
    <t>997013831</t>
  </si>
  <si>
    <t>Poplatek za uložení na skládce (skládkovné) stavebního odpadu směsného kód odpadu 170 904</t>
  </si>
  <si>
    <t>998011003</t>
  </si>
  <si>
    <t>Přesun hmot pro budovy zděné v do 24 m</t>
  </si>
  <si>
    <t>711113117</t>
  </si>
  <si>
    <t>Izolace proti zemní vlhkosti vodorovná za studena těsnicí stěrkou nepružnou</t>
  </si>
  <si>
    <t>POL1_7</t>
  </si>
  <si>
    <t>998711103</t>
  </si>
  <si>
    <t>Přesun hmot tonážní pro izolace proti vodě, vlhkosti a plynům v objektech výšky do 60 m</t>
  </si>
  <si>
    <t>714121011</t>
  </si>
  <si>
    <t>Montáž podstropních panelů s rozšířenou zvukovou pohltivostí zavěšených na viditelný rošt</t>
  </si>
  <si>
    <t>1.PP : 101,321</t>
  </si>
  <si>
    <t>1.NP : 80,7411</t>
  </si>
  <si>
    <t>2.NP : 327,261</t>
  </si>
  <si>
    <t>3.NP : 47,42</t>
  </si>
  <si>
    <t>71412101R</t>
  </si>
  <si>
    <t>Montáž podstropních panelů s rozšířenou zvukovou pohltivostí zavěšených na viditelný antikorozní, rošt C3</t>
  </si>
  <si>
    <t>1.PP : 21,89</t>
  </si>
  <si>
    <t>1.NP : 60,599</t>
  </si>
  <si>
    <t>2.NP : 17,49</t>
  </si>
  <si>
    <t>3.NP : 37,895</t>
  </si>
  <si>
    <t>5903652R</t>
  </si>
  <si>
    <t>Stropní kazeta pro minerální podhled ADVANTAGE A T15/T24 NE GEN II (600/600) mm</t>
  </si>
  <si>
    <t>POL3_0</t>
  </si>
  <si>
    <t>1.PP : 125,4</t>
  </si>
  <si>
    <t>1.NP : 147,4</t>
  </si>
  <si>
    <t>2.NP : 346,5</t>
  </si>
  <si>
    <t>998714103</t>
  </si>
  <si>
    <t>Přesun hmot tonážní pro akustická a protiotřesová opatření v objektech v do 24 m</t>
  </si>
  <si>
    <t>763431803</t>
  </si>
  <si>
    <t>Demontáž minerálního podhledu zavěšeného na skrytém roštu</t>
  </si>
  <si>
    <t>1.PP : 29,32</t>
  </si>
  <si>
    <t>1.NP : 88,94</t>
  </si>
  <si>
    <t>2.NP : 26,0</t>
  </si>
  <si>
    <t>3.NP : 69,41</t>
  </si>
  <si>
    <t>763411114</t>
  </si>
  <si>
    <t>Sanitární příčky do mokrého prostředí, kompaktní desky tl 8 mm</t>
  </si>
  <si>
    <t>1.PP : 19,1</t>
  </si>
  <si>
    <t>1.NP : 19,7</t>
  </si>
  <si>
    <t>2.NP : 11,4</t>
  </si>
  <si>
    <t>3.NP : 13</t>
  </si>
  <si>
    <t>763411124</t>
  </si>
  <si>
    <t>Dveře sanitárních příček, kompaktní desky tl 8 mm, š do 800 mm, v do 2000 mm</t>
  </si>
  <si>
    <t>1.NP : 6</t>
  </si>
  <si>
    <t>2.NP : 4</t>
  </si>
  <si>
    <t>3.NP : 5</t>
  </si>
  <si>
    <t>998763303</t>
  </si>
  <si>
    <t>Přesun hmot tonážní pro sádrokartonové konstrukce v objektech v do 24 m</t>
  </si>
  <si>
    <t>766660722</t>
  </si>
  <si>
    <t>Montáž dveřního kování - zámku</t>
  </si>
  <si>
    <t>54914610</t>
  </si>
  <si>
    <t>kování vrchní dveřní klika včetně rozet a montážního materiálu R BB nerez PK</t>
  </si>
  <si>
    <t>998766203</t>
  </si>
  <si>
    <t>Přesun hmot procentní pro konstrukce truhlářské v objektech v do 24 m</t>
  </si>
  <si>
    <t>766691914</t>
  </si>
  <si>
    <t>Vyvěšení nebo zavěšení dřevěných křídel dveří pl do 2 m2</t>
  </si>
  <si>
    <t>1.PP : 0</t>
  </si>
  <si>
    <t>1.NP : 10</t>
  </si>
  <si>
    <t>3.NP : 9</t>
  </si>
  <si>
    <t>766660001</t>
  </si>
  <si>
    <t>Montáž dveřních křídel otvíravých 1křídlových š do 0,8 m do ocelové zárubně</t>
  </si>
  <si>
    <t>1.NP : 13</t>
  </si>
  <si>
    <t>3.NP : 10</t>
  </si>
  <si>
    <t>766660002</t>
  </si>
  <si>
    <t>Montáž dveřních křídel otvíravých 1křídlových š přes 0,8 m do ocelové zárubně</t>
  </si>
  <si>
    <t>1.NP : 2</t>
  </si>
  <si>
    <t>3.NP : 1</t>
  </si>
  <si>
    <t>6116032R3</t>
  </si>
  <si>
    <t>D03-L Jednokřídlé dveře interiérové plné 700x1970 mm</t>
  </si>
  <si>
    <t>1.PP : 1</t>
  </si>
  <si>
    <t>1.NP : 7</t>
  </si>
  <si>
    <t>3.NP : 6</t>
  </si>
  <si>
    <t>6116032R4</t>
  </si>
  <si>
    <t>D04-P Jednokřídlé dveře interiérové plné 700x1970 mm</t>
  </si>
  <si>
    <t>1.PP : 3</t>
  </si>
  <si>
    <t>3.NP : 4</t>
  </si>
  <si>
    <t>6116032R5</t>
  </si>
  <si>
    <t>D05-P Jednokřídlé dveře interiérové plné 900x1970 mm</t>
  </si>
  <si>
    <t>1.NP : 1</t>
  </si>
  <si>
    <t>6116032R6</t>
  </si>
  <si>
    <t>D06-L Jednokřídlé dveře interiérové plné 900x1970 mm</t>
  </si>
  <si>
    <t>771571810</t>
  </si>
  <si>
    <t>Demontáž podlah z dlaždic keramických kladených do malty</t>
  </si>
  <si>
    <t>771591111</t>
  </si>
  <si>
    <t>Podlahy penetrace podkladu</t>
  </si>
  <si>
    <t>771990111</t>
  </si>
  <si>
    <t>Vyrovnání podkladu samonivelační stěrkou tl 4 mm pevnosti 15 Mpa</t>
  </si>
  <si>
    <t>771574119</t>
  </si>
  <si>
    <t>Montáž podlah keramických režných hladkých lepených flexibilním lepidlem do 50 ks/m2</t>
  </si>
  <si>
    <t>1.PP : 7,26</t>
  </si>
  <si>
    <t>1.NP : 29,095</t>
  </si>
  <si>
    <t>2.NP : 8,36</t>
  </si>
  <si>
    <t>3.NP : 31,57</t>
  </si>
  <si>
    <t>TAA26006</t>
  </si>
  <si>
    <t>SLINUTÉ keramické dlaždice s matným povrchem 200x200mm</t>
  </si>
  <si>
    <t>771574133</t>
  </si>
  <si>
    <t>Montáž podlah keramických režných protiskluzných lepených flexibilním lepidlem do 100 ks/m2</t>
  </si>
  <si>
    <t>1.PP : 22,11</t>
  </si>
  <si>
    <t>1.NP : 102,08</t>
  </si>
  <si>
    <t>2.NP : 17,226</t>
  </si>
  <si>
    <t>3.NP : 29,7</t>
  </si>
  <si>
    <t>TAA12006</t>
  </si>
  <si>
    <t>SLINUTÉ keramické dlaždice s matným povrchem 100x100mm</t>
  </si>
  <si>
    <t>998771103</t>
  </si>
  <si>
    <t>Přesun hmot tonážní pro podlahy z dlaždic v objektech v do 24 m</t>
  </si>
  <si>
    <t>781411810</t>
  </si>
  <si>
    <t>Demontáž obkladů z obkladaček pórovinových kladených do malty</t>
  </si>
  <si>
    <t>1.PP : 113,4</t>
  </si>
  <si>
    <t>1.NP : 402,5</t>
  </si>
  <si>
    <t>2.NP : 85,9</t>
  </si>
  <si>
    <t>3.NP : 256,322</t>
  </si>
  <si>
    <t>781495111</t>
  </si>
  <si>
    <t>Penetrace podkladu vnitřních obkladů</t>
  </si>
  <si>
    <t>781414112</t>
  </si>
  <si>
    <t>Montáž obkladaček vnitřních pórovinových pravoúhlých do 25 ks/m2 lepených flexibilním lepidlem</t>
  </si>
  <si>
    <t>59761406R</t>
  </si>
  <si>
    <t>dlaždice slinutá, 198 x 198 x 9 mm</t>
  </si>
  <si>
    <t>781419194</t>
  </si>
  <si>
    <t>Příplatek k montáži obkladů vnitřních pórovinových za nerovný povrch</t>
  </si>
  <si>
    <t>998781103</t>
  </si>
  <si>
    <t>Přesun hmot tonážní pro obklady keramické v objektech v do 24 m</t>
  </si>
  <si>
    <t>784181111</t>
  </si>
  <si>
    <t>Základní silikátová jednonásobná penetrace podkladu v místnostech výšky do 3,80m</t>
  </si>
  <si>
    <t>784211101</t>
  </si>
  <si>
    <t>Dvojnásobné bílé malby ze směsí za mokra výborně otěruvzdorných v místnostech výšky do 3,80 m</t>
  </si>
  <si>
    <t>SUM</t>
  </si>
  <si>
    <t>Poznámky uchazeče k zadání</t>
  </si>
  <si>
    <t>POPUZIV</t>
  </si>
  <si>
    <t>END</t>
  </si>
  <si>
    <t>72811D015</t>
  </si>
  <si>
    <t>kruhové potrubí spiro 80 vč. tvarovek (30%)  a kotvení</t>
  </si>
  <si>
    <t xml:space="preserve">m     </t>
  </si>
  <si>
    <t>72811D016</t>
  </si>
  <si>
    <t>kruhové potrubí spiro 100 vč. tvarovek (30%)  a kotvení</t>
  </si>
  <si>
    <t>72811D017</t>
  </si>
  <si>
    <t>kruhové potrubí spiro 125 vč. tvarovek (30%)  a kotvení</t>
  </si>
  <si>
    <t>72811D020</t>
  </si>
  <si>
    <t>kruhové potrubí spiro 160 vč. tvarovek (30%)  a kotvení</t>
  </si>
  <si>
    <t>72811D022</t>
  </si>
  <si>
    <t>kruhové potrubí spiro 200 vč. tvarovek (30%)  a kotvení</t>
  </si>
  <si>
    <t>72811D024</t>
  </si>
  <si>
    <t>kruhové potrubí spiro 250 vč. tvarovek (30%)  a kotvení</t>
  </si>
  <si>
    <t>728312121</t>
  </si>
  <si>
    <t>Montáž tlumiče kruhového do d 100 mm</t>
  </si>
  <si>
    <t>RTS 18/ I</t>
  </si>
  <si>
    <t>728312122</t>
  </si>
  <si>
    <t>Montáž tlumiče kruhového do d 200 mm</t>
  </si>
  <si>
    <t>728312123</t>
  </si>
  <si>
    <t>Montáž tlumiče kruhového do d 300 mm</t>
  </si>
  <si>
    <t>728413521</t>
  </si>
  <si>
    <t>Montáž talířového ventilu kruhového do d 100 mm</t>
  </si>
  <si>
    <t>ks</t>
  </si>
  <si>
    <t>728413522</t>
  </si>
  <si>
    <t>Montáž talířového ventilu kruhového do d 200 mm</t>
  </si>
  <si>
    <t>429 dg01 001</t>
  </si>
  <si>
    <t>Talířový ventil odvodní  pr. 80 mm</t>
  </si>
  <si>
    <t xml:space="preserve">ks    </t>
  </si>
  <si>
    <t>POL3_</t>
  </si>
  <si>
    <t>429 dg01 002</t>
  </si>
  <si>
    <t>Talířový ventil odvodní  pr. 100 mm</t>
  </si>
  <si>
    <t>429 dg01 003</t>
  </si>
  <si>
    <t>Talířový ventil odvodní  pr. 125 mm</t>
  </si>
  <si>
    <t>429 dg01 004</t>
  </si>
  <si>
    <t>Talířový ventil odvodní  pr. 160 mm</t>
  </si>
  <si>
    <t>429760D0001</t>
  </si>
  <si>
    <t>Tlumič hluku pro kruhové potrubí d100/600</t>
  </si>
  <si>
    <t>429760D0003</t>
  </si>
  <si>
    <t>Tlumič hluku pro kruhové potrubí d125/600</t>
  </si>
  <si>
    <t>429760D0005</t>
  </si>
  <si>
    <t>Tlumič hluku pro kruhové potrubí d160/600</t>
  </si>
  <si>
    <t>429760D0007</t>
  </si>
  <si>
    <t>Tlumič hluku pro kruhové potrubí d200/600</t>
  </si>
  <si>
    <t>429760D0009</t>
  </si>
  <si>
    <t>Tlumič hluku pro kruhové potrubí d250/600</t>
  </si>
  <si>
    <t>998728203</t>
  </si>
  <si>
    <t>Přesun hmot pro vzduchotechniku, výšky do 24 m</t>
  </si>
  <si>
    <t>POL7_</t>
  </si>
  <si>
    <t>998728202</t>
  </si>
  <si>
    <t>Spojovací a kotevní materiál</t>
  </si>
  <si>
    <t>429 D02 002</t>
  </si>
  <si>
    <t>Zpětná klapka kruhová těsná d100 vč. montáže</t>
  </si>
  <si>
    <t>429 D02 003</t>
  </si>
  <si>
    <t>Zpětná klapka kruhová těsná d125 vč. montáže</t>
  </si>
  <si>
    <t>429 D02 005</t>
  </si>
  <si>
    <t>Zpětná klapka kruhová těsná d160 vč. montáže</t>
  </si>
  <si>
    <t>429 D02 006</t>
  </si>
  <si>
    <t>Zpětná klapka kruhová těsná d200 vč. montáže</t>
  </si>
  <si>
    <t>429 D02 007</t>
  </si>
  <si>
    <t>Zpětná klapka kruhová těsná d250 vč. montáže</t>
  </si>
  <si>
    <t>429 D03 001</t>
  </si>
  <si>
    <t>Diagonální ventilátor do potrubí d100 130 m3/h vč. montáže a přísl.</t>
  </si>
  <si>
    <t>429 D03 001Tb</t>
  </si>
  <si>
    <t>Diagonální ventilátor do potrubí d100 80 m3/h vč. montáže a přísl.</t>
  </si>
  <si>
    <t>429 D03 002</t>
  </si>
  <si>
    <t>Diagonální ventilátor do potrubí d125 110 m3/h vč. montáže a přísl.</t>
  </si>
  <si>
    <t>429 D03 002Ta</t>
  </si>
  <si>
    <t>Diagonální ventilátor do potrubí d125 190 m3/h vč. montáže a přísl.</t>
  </si>
  <si>
    <t>429 D03 002Tb</t>
  </si>
  <si>
    <t>Diagonální ventilátor do potrubí d125 180 m3/h vč. montáže a přísl.</t>
  </si>
  <si>
    <t>429 D03 002Tc</t>
  </si>
  <si>
    <t>Diagonální ventilátor do potrubí d125 160 m3/h vč. montáže a přísl.</t>
  </si>
  <si>
    <t>429 D03 004</t>
  </si>
  <si>
    <t>Diagonální ventilátor do potrubí d160 270 m3/h vč. montáže a přísl.</t>
  </si>
  <si>
    <t>429 D03 004Tb</t>
  </si>
  <si>
    <t>Diagonální ventilátor do potrubí d160 350 m3/h vč. montáže a přísl.</t>
  </si>
  <si>
    <t>429 D03 004Tc</t>
  </si>
  <si>
    <t>Diagonální ventilátor do potrubí d160 330 m3/h vč. montáže a přísl.</t>
  </si>
  <si>
    <t>429 D03 005</t>
  </si>
  <si>
    <t>Diagonální ventilátor do potrubí d200 360 m3/h vč. montáže a přísl.</t>
  </si>
  <si>
    <t>429 D03 006</t>
  </si>
  <si>
    <t>Diagonální ventilátor do potrubí d250 640 m3/h vč. montáže a přísl.</t>
  </si>
  <si>
    <t>0052dg001T</t>
  </si>
  <si>
    <t>Uvedení do chodu a zaregulování</t>
  </si>
  <si>
    <t>0052dg002T</t>
  </si>
  <si>
    <t>Dokumentace skutečného provedení</t>
  </si>
  <si>
    <t>POL99_0</t>
  </si>
  <si>
    <t>713571111</t>
  </si>
  <si>
    <t>Požárně ochranná manžeta hl. 60 mm, EI 90, D 50 mm</t>
  </si>
  <si>
    <t>713571113</t>
  </si>
  <si>
    <t>Požárně ochranná manžeta hl. 60 mm, EI 90, D 75 mm</t>
  </si>
  <si>
    <t>713571115</t>
  </si>
  <si>
    <t>Požárně ochranná manžeta hl. 60mm, EI 90, D 110 mm</t>
  </si>
  <si>
    <t>713571118</t>
  </si>
  <si>
    <t>Požárně ochranná manžeta hl. 60mm, EI 90, D 160 mm</t>
  </si>
  <si>
    <t>892571111</t>
  </si>
  <si>
    <t>Zkouška těsnosti kanalizace DN do 200, vodou</t>
  </si>
  <si>
    <t>m</t>
  </si>
  <si>
    <t>721110918</t>
  </si>
  <si>
    <t>Oprava-propojení dosavadního potrubí kamenin.DN200</t>
  </si>
  <si>
    <t>721176103</t>
  </si>
  <si>
    <t>Potrubí HT D 50 x 1,8 mm</t>
  </si>
  <si>
    <t>721176114</t>
  </si>
  <si>
    <t>Potrubí HT D 75 x 1,9 mm</t>
  </si>
  <si>
    <t>721176115</t>
  </si>
  <si>
    <t>Potrubí HT D 110 x 2,7 mm</t>
  </si>
  <si>
    <t>721176213</t>
  </si>
  <si>
    <t>Potrubí KG odpadní D 125 x 3,2 mm</t>
  </si>
  <si>
    <t>721176224</t>
  </si>
  <si>
    <t>Potrubí KG svodné  D 160 x 4,0 mm</t>
  </si>
  <si>
    <t>721176225</t>
  </si>
  <si>
    <t>Potrubí KG svodné D 200 x 4,9 mm</t>
  </si>
  <si>
    <t>721176117</t>
  </si>
  <si>
    <t>Potrubí HT odpadní svislé D 160 x 3,9 mm</t>
  </si>
  <si>
    <t>721194105</t>
  </si>
  <si>
    <t>Vyvedení odpadních výpustek D 50 x 1,8</t>
  </si>
  <si>
    <t>721194109</t>
  </si>
  <si>
    <t>Vyvedení odpadních výpustek D 110 x 2,3</t>
  </si>
  <si>
    <t>721273150</t>
  </si>
  <si>
    <t>Hlavice ventilační přivětrávací HL900, přivzdušňovací ventil HL900, D 50/75/110 mm</t>
  </si>
  <si>
    <t>722120818</t>
  </si>
  <si>
    <t>Demontáž potrubí litinového hrdlového do DN 200</t>
  </si>
  <si>
    <t>dg02</t>
  </si>
  <si>
    <t>Plastová revizní šachta d 600 s litinovým poklopem</t>
  </si>
  <si>
    <t>28615443.A</t>
  </si>
  <si>
    <t>Kus čisticí HTRE D 110 mm PP</t>
  </si>
  <si>
    <t>SPCM</t>
  </si>
  <si>
    <t>722120811R00</t>
  </si>
  <si>
    <t>Demontáž potrubí litinového hrdlového do DN 80</t>
  </si>
  <si>
    <t>POL12_1</t>
  </si>
  <si>
    <t>998721202</t>
  </si>
  <si>
    <t>Přesun hmot pro vnitřní kanalizaci, výšky do 12 m</t>
  </si>
  <si>
    <t>892241111</t>
  </si>
  <si>
    <t>Tlaková zkouška vodovodního potrubí do DN 80</t>
  </si>
  <si>
    <t>722170801</t>
  </si>
  <si>
    <t>Demontáž stávajících rozvodů vody</t>
  </si>
  <si>
    <t>722172964</t>
  </si>
  <si>
    <t>napojení na stávající potrubí vodovodu D 32</t>
  </si>
  <si>
    <t>722172333</t>
  </si>
  <si>
    <t>Potrubí z PPR, D 32 x 4,4 mm</t>
  </si>
  <si>
    <t>722172638</t>
  </si>
  <si>
    <t>Potrubí z PPR D 90x15,0 mm</t>
  </si>
  <si>
    <t>722172639</t>
  </si>
  <si>
    <t>Potrubí z PPR, D 110x18,3 mm</t>
  </si>
  <si>
    <t>722172711</t>
  </si>
  <si>
    <t>Potrubí z PPR, D 20 x 2,8 mm</t>
  </si>
  <si>
    <t>722172712</t>
  </si>
  <si>
    <t>Potrubí z PPR, D 25 x 3,5 mm</t>
  </si>
  <si>
    <t>722172714</t>
  </si>
  <si>
    <t>Potrubí z PPR, D 40 x 5,5 mm</t>
  </si>
  <si>
    <t>722172715</t>
  </si>
  <si>
    <t>Potrubí z PPR, D 50 x 6,9 mm</t>
  </si>
  <si>
    <t>722190402</t>
  </si>
  <si>
    <t>Vyvedení a upevnění výpustek DN 20</t>
  </si>
  <si>
    <t>722214215</t>
  </si>
  <si>
    <t>Šoupě přírub. DN 100 s nav.přírub</t>
  </si>
  <si>
    <t>722235649</t>
  </si>
  <si>
    <t>Klapka vod.zpětná vodorovná  DN100</t>
  </si>
  <si>
    <t>230330092</t>
  </si>
  <si>
    <t>Izolace potrubí D do 110 mm</t>
  </si>
  <si>
    <t xml:space="preserve">89971    </t>
  </si>
  <si>
    <t>PROPLACH A DEZINFEKCE VODOVOD POTRUBÍ DN DO 80MM</t>
  </si>
  <si>
    <t>Součtová</t>
  </si>
  <si>
    <t>POL2_</t>
  </si>
  <si>
    <t>283771028</t>
  </si>
  <si>
    <t>Izolace potrubí  20x20 mm šedočerná</t>
  </si>
  <si>
    <t>283771093</t>
  </si>
  <si>
    <t>Izolace potrubí 25x20 mm šedočerná</t>
  </si>
  <si>
    <t>283773018</t>
  </si>
  <si>
    <t>Izolace potrubí 20 x 9 mm šedá</t>
  </si>
  <si>
    <t>283773030</t>
  </si>
  <si>
    <t>Izolace potrubí  25 x 9 mm šedá</t>
  </si>
  <si>
    <t>283773043</t>
  </si>
  <si>
    <t>Izolace potrubí 32 x 13 mm šedá</t>
  </si>
  <si>
    <t>283773055</t>
  </si>
  <si>
    <t>Izolace potrubí  40 x 13 mm šedá</t>
  </si>
  <si>
    <t>283773073</t>
  </si>
  <si>
    <t>Izolace potrubí 50 x 13 mm šedá</t>
  </si>
  <si>
    <t>283773109</t>
  </si>
  <si>
    <t>Izolace potrubí  110 x 13 mm šedá</t>
  </si>
  <si>
    <t>631547116</t>
  </si>
  <si>
    <t>Pouzdro potrubní izolační 42/30 mm, kamenná vlna s polepem Al fólií vyztuženou skleněnou mřížkou</t>
  </si>
  <si>
    <t>631547218</t>
  </si>
  <si>
    <t>Pouzdro potrubní izolační 54/40 mm, kamenná vlna s polepem Al fólií vyztuženou skleněnou mřížkou</t>
  </si>
  <si>
    <t>631547623</t>
  </si>
  <si>
    <t>Pouzdro potrubní izolační 90/80 mm, kamenná vlna s polepem Al fólií vyztuženou skleněnou mřížkou</t>
  </si>
  <si>
    <t>998722202</t>
  </si>
  <si>
    <t>Přesun hmot pro vnitřní vodovod, výšky do 12 m</t>
  </si>
  <si>
    <t>721223423</t>
  </si>
  <si>
    <t>Vpusť podlahová se zápachovou uzávěrkou HL 310N, mřížka nerez 115 x 115 D 50/75/110 mm</t>
  </si>
  <si>
    <t>725110811</t>
  </si>
  <si>
    <t>Demontáž klozetů splachovacích</t>
  </si>
  <si>
    <t>soubor</t>
  </si>
  <si>
    <t>725034131</t>
  </si>
  <si>
    <t>Klozet závěsný hluboké splach., bílý, bez dodávky sedátka</t>
  </si>
  <si>
    <t>725210821</t>
  </si>
  <si>
    <t>Demontáž umyvadel bez výtokových armatur</t>
  </si>
  <si>
    <t>725017130</t>
  </si>
  <si>
    <t>Umyvadlo na šrouby 50 x 41 cm, bílé</t>
  </si>
  <si>
    <t>725017153</t>
  </si>
  <si>
    <t>Umyvadlo invalidní  64 x 55 cm, bílé</t>
  </si>
  <si>
    <t>725037152</t>
  </si>
  <si>
    <t>Umyvadlo na šrouby, 55 cm, bílé, otvor</t>
  </si>
  <si>
    <t>725249102</t>
  </si>
  <si>
    <t>Montáž sprchových mís a vaniček</t>
  </si>
  <si>
    <t>725249103</t>
  </si>
  <si>
    <t>Montáž sprchových koutů</t>
  </si>
  <si>
    <t>725240811</t>
  </si>
  <si>
    <t>Demontáž sprchových zástěn</t>
  </si>
  <si>
    <t>725240812</t>
  </si>
  <si>
    <t>Demontáž sprchových vaniček</t>
  </si>
  <si>
    <t>725291136</t>
  </si>
  <si>
    <t>Madlo dvojité sklopné bílé dl. 852 mm</t>
  </si>
  <si>
    <t>725291171</t>
  </si>
  <si>
    <t>Sedátko, bílé duroplast</t>
  </si>
  <si>
    <t>725319101</t>
  </si>
  <si>
    <t>Montáž dřezů jednoduchých</t>
  </si>
  <si>
    <t>725310823</t>
  </si>
  <si>
    <t>Demontáž dřezů</t>
  </si>
  <si>
    <t>725019101</t>
  </si>
  <si>
    <t>Výlevka stojící, bílá, keramická s plastovou mřížkou</t>
  </si>
  <si>
    <t>725721921</t>
  </si>
  <si>
    <t>Montáž dvoudřezů</t>
  </si>
  <si>
    <t>725823111</t>
  </si>
  <si>
    <t>Baterie umyvadlová stoján. ruční, bez otvír.odpadu, základní</t>
  </si>
  <si>
    <t>725823134</t>
  </si>
  <si>
    <t>Baterie dřezová stojánková ruční s výsuv. sprchou, standardní</t>
  </si>
  <si>
    <t>725823611</t>
  </si>
  <si>
    <t>Baterie umyvadl.stojánk.samouzavírací,bez regulace, standardní</t>
  </si>
  <si>
    <t>725823631</t>
  </si>
  <si>
    <t>Baterie umyvadlová stojánková - invalidní</t>
  </si>
  <si>
    <t>725820802</t>
  </si>
  <si>
    <t>Demontáž baterie stojánkové do 1otvoru</t>
  </si>
  <si>
    <t>725845111</t>
  </si>
  <si>
    <t>Baterie sprchová nástěnná ruční, bez příslušenství, standardní</t>
  </si>
  <si>
    <t>725840850</t>
  </si>
  <si>
    <t>Demontáž baterie sprch.</t>
  </si>
  <si>
    <t>726211331</t>
  </si>
  <si>
    <t>Modul-WC Duofix, UP320, ZTP, h 112 cm</t>
  </si>
  <si>
    <t>725011</t>
  </si>
  <si>
    <t>závěsný klozet invalidní -závěsný, vodorovný odpad</t>
  </si>
  <si>
    <t>55230700</t>
  </si>
  <si>
    <t xml:space="preserve">Dřez nerez </t>
  </si>
  <si>
    <t>55230720</t>
  </si>
  <si>
    <t xml:space="preserve">Dvojdřez nerez </t>
  </si>
  <si>
    <t>55423039.A</t>
  </si>
  <si>
    <t>Sprchová vanička akrylátová 90x90x15 cm 84 l</t>
  </si>
  <si>
    <t>55428083.A</t>
  </si>
  <si>
    <t>Sprchová zástěna čtvercová 90x90x185 cm</t>
  </si>
  <si>
    <t>998725202</t>
  </si>
  <si>
    <t>Přesun hmot pro zařizovací předměty, výšky do 12 m</t>
  </si>
  <si>
    <t>734224812</t>
  </si>
  <si>
    <t>Ventil vyvažovací  DN 20</t>
  </si>
  <si>
    <t>734224813</t>
  </si>
  <si>
    <t>Ventil vyvažovací DN 25</t>
  </si>
  <si>
    <t>734233122</t>
  </si>
  <si>
    <t>Kohout kulový,vnitřní-vnitřní  DN 20</t>
  </si>
  <si>
    <t>734233123</t>
  </si>
  <si>
    <t>Kohout kulový,vnitřní-vnitřní  DN 25</t>
  </si>
  <si>
    <t>734233124</t>
  </si>
  <si>
    <t>Kohout kulový,vnitřní-vnitřní  DN 32</t>
  </si>
  <si>
    <t>734233125</t>
  </si>
  <si>
    <t>Kohout kulový,vnitřní-vnitřní 1 DN 40</t>
  </si>
  <si>
    <t>734295321</t>
  </si>
  <si>
    <t>Kohout kul.vypouštěcí  DN 15</t>
  </si>
  <si>
    <t>210 D 001</t>
  </si>
  <si>
    <t>Sada nouzové signalizace</t>
  </si>
  <si>
    <t>DIGI</t>
  </si>
  <si>
    <t>210010320</t>
  </si>
  <si>
    <t>Krabice přístrojová KP, se zapojením, kruhová</t>
  </si>
  <si>
    <t>210040512</t>
  </si>
  <si>
    <t>Ukončení vodičů svorkováním (vývod 230V)</t>
  </si>
  <si>
    <t>210100001</t>
  </si>
  <si>
    <t>Ukončení vodičů v rozvaděči + zapojení do 2,5 mm2</t>
  </si>
  <si>
    <t>210100002</t>
  </si>
  <si>
    <t>Ukončení vodičů v rozvaděči + zapojení do 6 mm2</t>
  </si>
  <si>
    <t>211120011</t>
  </si>
  <si>
    <t>Jistič vzduchový do 25 A, IJ-U,IJ-M,P0 bez krytu</t>
  </si>
  <si>
    <t>210201526</t>
  </si>
  <si>
    <t>Svítidlo LED technické stropní vestavné</t>
  </si>
  <si>
    <t>210205106</t>
  </si>
  <si>
    <t>Piktogram nástěnný PN 56,3x56,3x12 s neon.trubicí</t>
  </si>
  <si>
    <t>210800627</t>
  </si>
  <si>
    <t>Vodič H07V-K (CYA) 10 mm2 uložený volně</t>
  </si>
  <si>
    <t>210810005</t>
  </si>
  <si>
    <t>Kabel CYKY-m 750 V 3 x 1,5 mm2 volně uložený</t>
  </si>
  <si>
    <t>210810006</t>
  </si>
  <si>
    <t>Kabel CYKY-m 750 V 3 x 2,5 mm2 volně uložený</t>
  </si>
  <si>
    <t>34531505R001</t>
  </si>
  <si>
    <t>Pohybové čidlo</t>
  </si>
  <si>
    <t>34535400R001</t>
  </si>
  <si>
    <t>Q1 Spínač řaz.1 zap. IP20, komplet</t>
  </si>
  <si>
    <t>34535400R002</t>
  </si>
  <si>
    <t>Signalizační tlačítko komplet pro doplnění nouzové signalizace</t>
  </si>
  <si>
    <t>34551610R001</t>
  </si>
  <si>
    <t>Zásuvka 16A/230V, IP20 bílá, komplet</t>
  </si>
  <si>
    <t>341118515</t>
  </si>
  <si>
    <t>Kabel s Cu jádrem NOPOVIC 1kV 1-CXKH-R 3 x 1,5 mm2</t>
  </si>
  <si>
    <t>341118516</t>
  </si>
  <si>
    <t>Kabel s Cu jádrem NOPOVIC 1kV 1-CXKH-R 3 x 2,5 mm2</t>
  </si>
  <si>
    <t>34140827</t>
  </si>
  <si>
    <t>Vodič silový pevné uložení CY H07 V-U 10,00 mm2</t>
  </si>
  <si>
    <t>34859114R001</t>
  </si>
  <si>
    <t xml:space="preserve">A1 Vestavné LED svítidlo 30W, 3000lm, 4000K, IP54 </t>
  </si>
  <si>
    <t>34859114R002</t>
  </si>
  <si>
    <t>A1N Vestavné LED svítidlo 30W, 3000lm, 4000K, IP54 s nouzovým modulem</t>
  </si>
  <si>
    <t>34859114R003</t>
  </si>
  <si>
    <t>B1 Vestavné LED svítidlo 20W, 1776lm, 4000K, IP44</t>
  </si>
  <si>
    <t>34859114R004</t>
  </si>
  <si>
    <t>P1 Přisazené nouzové LED svítidlo 1,2W, IP65 s piktogramem</t>
  </si>
  <si>
    <t>35822002011</t>
  </si>
  <si>
    <t>Jistič do 80 A 1 pól. charakterist. B, LTN-10B-1N</t>
  </si>
  <si>
    <t>35822002013</t>
  </si>
  <si>
    <t>Jistič do 80 A 1 pól. charakterist. B, LTN-16B-1N</t>
  </si>
  <si>
    <t>35825730.AR001</t>
  </si>
  <si>
    <t xml:space="preserve">Instalační časové relé </t>
  </si>
  <si>
    <t>220111737</t>
  </si>
  <si>
    <t>Uzemnění kabelu v rozvaděči</t>
  </si>
  <si>
    <t>358890518R001</t>
  </si>
  <si>
    <t>Chránič proudový 4polový 40/4 030 vč. montáže</t>
  </si>
  <si>
    <t xml:space="preserve">141      </t>
  </si>
  <si>
    <t>Přirážka za podružný materiál  M 21, M 22</t>
  </si>
  <si>
    <t xml:space="preserve">142      </t>
  </si>
  <si>
    <t>Přirážka za prořez kabelů</t>
  </si>
  <si>
    <t xml:space="preserve">202      </t>
  </si>
  <si>
    <t>Zednické výpomoci HSV</t>
  </si>
  <si>
    <t xml:space="preserve">900      </t>
  </si>
  <si>
    <t>HZS - demontáž stávající elektroinstalace, Práce v tarifní třídě 5</t>
  </si>
  <si>
    <t>Prav.M</t>
  </si>
  <si>
    <t>POL10_</t>
  </si>
  <si>
    <t>871812111R00001</t>
  </si>
  <si>
    <t>Měření osvětlení a výkon technického dozoru dle vyhl. 73/2010 Sb.</t>
  </si>
  <si>
    <t>998722201R01</t>
  </si>
  <si>
    <t>Přesun hmot pro vnitřní el, výšky do 55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</si>
  <si>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</si>
  <si>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</si>
  <si>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</si>
  <si>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</si>
  <si>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</si>
  <si>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</si>
  <si>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005261030R</t>
  </si>
  <si>
    <t>Zjištění skut. stavu pro napojení, prověření skutečné možnosti napojení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</si>
</sst>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91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SUMIF(F52:F73,A16,I52:I73)+SUMIF(F52:F73,"PSU",I52:I73)</f>
        <v>0</v>
      </c>
      <c r="J16" s="85"/>
    </row>
    <row r="17" spans="1:10" ht="23.25" customHeight="1">
      <c r="A17" s="191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SUMIF(F52:F73,A17,I52:I73)</f>
        <v>0</v>
      </c>
      <c r="J17" s="85"/>
    </row>
    <row r="18" spans="1:10" ht="23.25" customHeight="1">
      <c r="A18" s="191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SUMIF(F52:F73,A18,I52:I73)</f>
        <v>0</v>
      </c>
      <c r="J18" s="85"/>
    </row>
    <row r="19" spans="1:10" ht="23.25" customHeight="1">
      <c r="A19" s="191" t="s">
        <v>100</v>
      </c>
      <c r="B19" s="55" t="s">
        <v>29</v>
      </c>
      <c r="C19" s="56"/>
      <c r="D19" s="57"/>
      <c r="E19" s="83"/>
      <c r="F19" s="84"/>
      <c r="G19" s="83"/>
      <c r="H19" s="84"/>
      <c r="I19" s="83">
        <f>SUMIF(F52:F73,A19,I52:I73)</f>
        <v>0</v>
      </c>
      <c r="J19" s="85"/>
    </row>
    <row r="20" spans="1:10" ht="23.25" customHeight="1">
      <c r="A20" s="191" t="s">
        <v>101</v>
      </c>
      <c r="B20" s="55" t="s">
        <v>30</v>
      </c>
      <c r="C20" s="56"/>
      <c r="D20" s="57"/>
      <c r="E20" s="83"/>
      <c r="F20" s="84"/>
      <c r="G20" s="83"/>
      <c r="H20" s="84"/>
      <c r="I20" s="83">
        <f>SUMIF(F52:F73,A20,I52:I73)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>
      <c r="A25" s="3"/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ZakladDPHSni+ZakladDPHZakl</f>
        <v>0</v>
      </c>
      <c r="B27" s="46" t="s">
        <v>5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3">
        <f>(A27-INT(A27))*100</f>
        <v>0</v>
      </c>
      <c r="B28" s="164" t="s">
        <v>25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>
      <c r="A29" s="3"/>
      <c r="B29" s="164" t="s">
        <v>37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57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43430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9" t="s">
        <v>1</v>
      </c>
      <c r="J38" s="140" t="s">
        <v>0</v>
      </c>
    </row>
    <row r="39" spans="1:10" ht="25.5" hidden="1" customHeight="1">
      <c r="A39" s="130">
        <v>1</v>
      </c>
      <c r="B39" s="141" t="s">
        <v>45</v>
      </c>
      <c r="C39" s="142"/>
      <c r="D39" s="143"/>
      <c r="E39" s="143"/>
      <c r="F39" s="144">
        <f>'D3 1 Pol'!AE251+'D3 D14C Pol'!AE51+'D3 D14E Pol'!AE102+'D3 D14G Pol'!AE50</f>
        <v>0</v>
      </c>
      <c r="G39" s="145">
        <f>'D3 1 Pol'!AF251+'D3 D14C Pol'!AF51+'D3 D14E Pol'!AF102+'D3 D14G Pol'!AF50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>
      <c r="A40" s="130">
        <v>2</v>
      </c>
      <c r="B40" s="149" t="s">
        <v>46</v>
      </c>
      <c r="C40" s="150" t="s">
        <v>47</v>
      </c>
      <c r="D40" s="151"/>
      <c r="E40" s="151"/>
      <c r="F40" s="152">
        <f>'D3 1 Pol'!AE251+'D3 D14C Pol'!AE51+'D3 D14E Pol'!AE102+'D3 D14G Pol'!AE50</f>
        <v>0</v>
      </c>
      <c r="G40" s="153">
        <f>'D3 1 Pol'!AF251+'D3 D14C Pol'!AF51+'D3 D14E Pol'!AF102+'D3 D14G Pol'!AF50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0">
        <v>3</v>
      </c>
      <c r="B41" s="156" t="s">
        <v>48</v>
      </c>
      <c r="C41" s="142" t="s">
        <v>49</v>
      </c>
      <c r="D41" s="143"/>
      <c r="E41" s="143"/>
      <c r="F41" s="157">
        <f>'D3 1 Pol'!AE251</f>
        <v>0</v>
      </c>
      <c r="G41" s="146">
        <f>'D3 1 Pol'!AF251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>
      <c r="A42" s="130">
        <v>3</v>
      </c>
      <c r="B42" s="156" t="s">
        <v>50</v>
      </c>
      <c r="C42" s="142" t="s">
        <v>51</v>
      </c>
      <c r="D42" s="143"/>
      <c r="E42" s="143"/>
      <c r="F42" s="157">
        <f>'D3 D14C Pol'!AE51</f>
        <v>0</v>
      </c>
      <c r="G42" s="146">
        <f>'D3 D14C Pol'!AF51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>
      <c r="A43" s="130">
        <v>3</v>
      </c>
      <c r="B43" s="156" t="s">
        <v>52</v>
      </c>
      <c r="C43" s="142" t="s">
        <v>53</v>
      </c>
      <c r="D43" s="143"/>
      <c r="E43" s="143"/>
      <c r="F43" s="157">
        <f>'D3 D14E Pol'!AE102</f>
        <v>0</v>
      </c>
      <c r="G43" s="146">
        <f>'D3 D14E Pol'!AF102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>
      <c r="A44" s="130">
        <v>3</v>
      </c>
      <c r="B44" s="156" t="s">
        <v>54</v>
      </c>
      <c r="C44" s="142" t="s">
        <v>55</v>
      </c>
      <c r="D44" s="143"/>
      <c r="E44" s="143"/>
      <c r="F44" s="157">
        <f>'D3 D14G Pol'!AE50</f>
        <v>0</v>
      </c>
      <c r="G44" s="146">
        <f>'D3 D14G Pol'!AF50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>
      <c r="A45" s="130"/>
      <c r="B45" s="158" t="s">
        <v>56</v>
      </c>
      <c r="C45" s="159"/>
      <c r="D45" s="159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>
      <c r="B49" s="173" t="s">
        <v>58</v>
      </c>
    </row>
    <row r="51" spans="1:10" ht="25.5" customHeight="1">
      <c r="A51" s="174"/>
      <c r="B51" s="177" t="s">
        <v>18</v>
      </c>
      <c r="C51" s="177" t="s">
        <v>6</v>
      </c>
      <c r="D51" s="178"/>
      <c r="E51" s="178"/>
      <c r="F51" s="179" t="s">
        <v>59</v>
      </c>
      <c r="G51" s="179"/>
      <c r="H51" s="179"/>
      <c r="I51" s="179" t="s">
        <v>31</v>
      </c>
      <c r="J51" s="179" t="s">
        <v>0</v>
      </c>
    </row>
    <row r="52" spans="1:10" ht="25.5" customHeight="1">
      <c r="A52" s="175"/>
      <c r="B52" s="180" t="s">
        <v>60</v>
      </c>
      <c r="C52" s="181" t="s">
        <v>61</v>
      </c>
      <c r="D52" s="182"/>
      <c r="E52" s="182"/>
      <c r="F52" s="187" t="s">
        <v>26</v>
      </c>
      <c r="G52" s="188"/>
      <c r="H52" s="188"/>
      <c r="I52" s="188">
        <f>'D3 1 Pol'!G8</f>
        <v>0</v>
      </c>
      <c r="J52" s="185" t="str">
        <f>IF(I74=0,"",I52/I74*100)</f>
        <v/>
      </c>
    </row>
    <row r="53" spans="1:10" ht="25.5" customHeight="1">
      <c r="A53" s="175"/>
      <c r="B53" s="180" t="s">
        <v>62</v>
      </c>
      <c r="C53" s="181" t="s">
        <v>63</v>
      </c>
      <c r="D53" s="182"/>
      <c r="E53" s="182"/>
      <c r="F53" s="187" t="s">
        <v>26</v>
      </c>
      <c r="G53" s="188"/>
      <c r="H53" s="188"/>
      <c r="I53" s="188">
        <f>'D3 1 Pol'!G22+'D3 1 Pol'!G36</f>
        <v>0</v>
      </c>
      <c r="J53" s="185" t="str">
        <f>IF(I74=0,"",I53/I74*100)</f>
        <v/>
      </c>
    </row>
    <row r="54" spans="1:10" ht="25.5" customHeight="1">
      <c r="A54" s="175"/>
      <c r="B54" s="180" t="s">
        <v>64</v>
      </c>
      <c r="C54" s="181" t="s">
        <v>65</v>
      </c>
      <c r="D54" s="182"/>
      <c r="E54" s="182"/>
      <c r="F54" s="187" t="s">
        <v>26</v>
      </c>
      <c r="G54" s="188"/>
      <c r="H54" s="188"/>
      <c r="I54" s="188">
        <f>'D3 1 Pol'!G57</f>
        <v>0</v>
      </c>
      <c r="J54" s="185" t="str">
        <f>IF(I74=0,"",I54/I74*100)</f>
        <v/>
      </c>
    </row>
    <row r="55" spans="1:10" ht="25.5" customHeight="1">
      <c r="A55" s="175"/>
      <c r="B55" s="180" t="s">
        <v>66</v>
      </c>
      <c r="C55" s="181" t="s">
        <v>67</v>
      </c>
      <c r="D55" s="182"/>
      <c r="E55" s="182"/>
      <c r="F55" s="187" t="s">
        <v>26</v>
      </c>
      <c r="G55" s="188"/>
      <c r="H55" s="188"/>
      <c r="I55" s="188">
        <f>'D3 1 Pol'!G68</f>
        <v>0</v>
      </c>
      <c r="J55" s="185" t="str">
        <f>IF(I74=0,"",I55/I74*100)</f>
        <v/>
      </c>
    </row>
    <row r="56" spans="1:10" ht="25.5" customHeight="1">
      <c r="A56" s="175"/>
      <c r="B56" s="180" t="s">
        <v>68</v>
      </c>
      <c r="C56" s="181" t="s">
        <v>69</v>
      </c>
      <c r="D56" s="182"/>
      <c r="E56" s="182"/>
      <c r="F56" s="187" t="s">
        <v>26</v>
      </c>
      <c r="G56" s="188"/>
      <c r="H56" s="188"/>
      <c r="I56" s="188">
        <f>'D3 1 Pol'!G76</f>
        <v>0</v>
      </c>
      <c r="J56" s="185" t="str">
        <f>IF(I74=0,"",I56/I74*100)</f>
        <v/>
      </c>
    </row>
    <row r="57" spans="1:10" ht="25.5" customHeight="1">
      <c r="A57" s="175"/>
      <c r="B57" s="180" t="s">
        <v>70</v>
      </c>
      <c r="C57" s="181" t="s">
        <v>71</v>
      </c>
      <c r="D57" s="182"/>
      <c r="E57" s="182"/>
      <c r="F57" s="187" t="s">
        <v>27</v>
      </c>
      <c r="G57" s="188"/>
      <c r="H57" s="188"/>
      <c r="I57" s="188">
        <f>'D3 1 Pol'!G78</f>
        <v>0</v>
      </c>
      <c r="J57" s="185" t="str">
        <f>IF(I74=0,"",I57/I74*100)</f>
        <v/>
      </c>
    </row>
    <row r="58" spans="1:10" ht="25.5" customHeight="1">
      <c r="A58" s="175"/>
      <c r="B58" s="180" t="s">
        <v>72</v>
      </c>
      <c r="C58" s="181" t="s">
        <v>73</v>
      </c>
      <c r="D58" s="182"/>
      <c r="E58" s="182"/>
      <c r="F58" s="187" t="s">
        <v>27</v>
      </c>
      <c r="G58" s="188"/>
      <c r="H58" s="188"/>
      <c r="I58" s="188">
        <f>'D3 D14E Pol'!G8</f>
        <v>0</v>
      </c>
      <c r="J58" s="185" t="str">
        <f>IF(I74=0,"",I58/I74*100)</f>
        <v/>
      </c>
    </row>
    <row r="59" spans="1:10" ht="25.5" customHeight="1">
      <c r="A59" s="175"/>
      <c r="B59" s="180" t="s">
        <v>74</v>
      </c>
      <c r="C59" s="181" t="s">
        <v>75</v>
      </c>
      <c r="D59" s="182"/>
      <c r="E59" s="182"/>
      <c r="F59" s="187" t="s">
        <v>27</v>
      </c>
      <c r="G59" s="188"/>
      <c r="H59" s="188"/>
      <c r="I59" s="188">
        <f>'D3 1 Pol'!G30+'D3 1 Pol'!G85</f>
        <v>0</v>
      </c>
      <c r="J59" s="185" t="str">
        <f>IF(I74=0,"",I59/I74*100)</f>
        <v/>
      </c>
    </row>
    <row r="60" spans="1:10" ht="25.5" customHeight="1">
      <c r="A60" s="175"/>
      <c r="B60" s="180" t="s">
        <v>76</v>
      </c>
      <c r="C60" s="181" t="s">
        <v>77</v>
      </c>
      <c r="D60" s="182"/>
      <c r="E60" s="182"/>
      <c r="F60" s="187" t="s">
        <v>27</v>
      </c>
      <c r="G60" s="188"/>
      <c r="H60" s="188"/>
      <c r="I60" s="188">
        <f>'D3 D14E Pol'!G13</f>
        <v>0</v>
      </c>
      <c r="J60" s="185" t="str">
        <f>IF(I74=0,"",I60/I74*100)</f>
        <v/>
      </c>
    </row>
    <row r="61" spans="1:10" ht="25.5" customHeight="1">
      <c r="A61" s="175"/>
      <c r="B61" s="180" t="s">
        <v>78</v>
      </c>
      <c r="C61" s="181" t="s">
        <v>79</v>
      </c>
      <c r="D61" s="182"/>
      <c r="E61" s="182"/>
      <c r="F61" s="187" t="s">
        <v>27</v>
      </c>
      <c r="G61" s="188"/>
      <c r="H61" s="188"/>
      <c r="I61" s="188">
        <f>'D3 D14E Pol'!G31</f>
        <v>0</v>
      </c>
      <c r="J61" s="185" t="str">
        <f>IF(I74=0,"",I61/I74*100)</f>
        <v/>
      </c>
    </row>
    <row r="62" spans="1:10" ht="25.5" customHeight="1">
      <c r="A62" s="175"/>
      <c r="B62" s="180" t="s">
        <v>80</v>
      </c>
      <c r="C62" s="181" t="s">
        <v>81</v>
      </c>
      <c r="D62" s="182"/>
      <c r="E62" s="182"/>
      <c r="F62" s="187" t="s">
        <v>27</v>
      </c>
      <c r="G62" s="188"/>
      <c r="H62" s="188"/>
      <c r="I62" s="188">
        <f>'D3 D14E Pol'!G59</f>
        <v>0</v>
      </c>
      <c r="J62" s="185" t="str">
        <f>IF(I74=0,"",I62/I74*100)</f>
        <v/>
      </c>
    </row>
    <row r="63" spans="1:10" ht="25.5" customHeight="1">
      <c r="A63" s="175"/>
      <c r="B63" s="180" t="s">
        <v>82</v>
      </c>
      <c r="C63" s="181" t="s">
        <v>83</v>
      </c>
      <c r="D63" s="182"/>
      <c r="E63" s="182"/>
      <c r="F63" s="187" t="s">
        <v>27</v>
      </c>
      <c r="G63" s="188"/>
      <c r="H63" s="188"/>
      <c r="I63" s="188">
        <f>'D3 D14C Pol'!G8</f>
        <v>0</v>
      </c>
      <c r="J63" s="185" t="str">
        <f>IF(I74=0,"",I63/I74*100)</f>
        <v/>
      </c>
    </row>
    <row r="64" spans="1:10" ht="25.5" customHeight="1">
      <c r="A64" s="175"/>
      <c r="B64" s="180" t="s">
        <v>84</v>
      </c>
      <c r="C64" s="181" t="s">
        <v>85</v>
      </c>
      <c r="D64" s="182"/>
      <c r="E64" s="182"/>
      <c r="F64" s="187" t="s">
        <v>27</v>
      </c>
      <c r="G64" s="188"/>
      <c r="H64" s="188"/>
      <c r="I64" s="188">
        <f>'D3 D14E Pol'!G91</f>
        <v>0</v>
      </c>
      <c r="J64" s="185" t="str">
        <f>IF(I74=0,"",I64/I74*100)</f>
        <v/>
      </c>
    </row>
    <row r="65" spans="1:10" ht="25.5" customHeight="1">
      <c r="A65" s="175"/>
      <c r="B65" s="180" t="s">
        <v>86</v>
      </c>
      <c r="C65" s="181" t="s">
        <v>87</v>
      </c>
      <c r="D65" s="182"/>
      <c r="E65" s="182"/>
      <c r="F65" s="187" t="s">
        <v>27</v>
      </c>
      <c r="G65" s="188"/>
      <c r="H65" s="188"/>
      <c r="I65" s="188">
        <f>'D3 1 Pol'!G102</f>
        <v>0</v>
      </c>
      <c r="J65" s="185" t="str">
        <f>IF(I74=0,"",I65/I74*100)</f>
        <v/>
      </c>
    </row>
    <row r="66" spans="1:10" ht="25.5" customHeight="1">
      <c r="A66" s="175"/>
      <c r="B66" s="180" t="s">
        <v>88</v>
      </c>
      <c r="C66" s="181" t="s">
        <v>89</v>
      </c>
      <c r="D66" s="182"/>
      <c r="E66" s="182"/>
      <c r="F66" s="187" t="s">
        <v>27</v>
      </c>
      <c r="G66" s="188"/>
      <c r="H66" s="188"/>
      <c r="I66" s="188">
        <f>'D3 1 Pol'!G131</f>
        <v>0</v>
      </c>
      <c r="J66" s="185" t="str">
        <f>IF(I74=0,"",I66/I74*100)</f>
        <v/>
      </c>
    </row>
    <row r="67" spans="1:10" ht="25.5" customHeight="1">
      <c r="A67" s="175"/>
      <c r="B67" s="180" t="s">
        <v>90</v>
      </c>
      <c r="C67" s="181" t="s">
        <v>91</v>
      </c>
      <c r="D67" s="182"/>
      <c r="E67" s="182"/>
      <c r="F67" s="187" t="s">
        <v>27</v>
      </c>
      <c r="G67" s="188"/>
      <c r="H67" s="188"/>
      <c r="I67" s="188">
        <f>'D3 1 Pol'!G171</f>
        <v>0</v>
      </c>
      <c r="J67" s="185" t="str">
        <f>IF(I74=0,"",I67/I74*100)</f>
        <v/>
      </c>
    </row>
    <row r="68" spans="1:10" ht="25.5" customHeight="1">
      <c r="A68" s="175"/>
      <c r="B68" s="180" t="s">
        <v>92</v>
      </c>
      <c r="C68" s="181" t="s">
        <v>93</v>
      </c>
      <c r="D68" s="182"/>
      <c r="E68" s="182"/>
      <c r="F68" s="187" t="s">
        <v>27</v>
      </c>
      <c r="G68" s="188"/>
      <c r="H68" s="188"/>
      <c r="I68" s="188">
        <f>'D3 1 Pol'!G208</f>
        <v>0</v>
      </c>
      <c r="J68" s="185" t="str">
        <f>IF(I74=0,"",I68/I74*100)</f>
        <v/>
      </c>
    </row>
    <row r="69" spans="1:10" ht="25.5" customHeight="1">
      <c r="A69" s="175"/>
      <c r="B69" s="180" t="s">
        <v>94</v>
      </c>
      <c r="C69" s="181" t="s">
        <v>95</v>
      </c>
      <c r="D69" s="182"/>
      <c r="E69" s="182"/>
      <c r="F69" s="187" t="s">
        <v>27</v>
      </c>
      <c r="G69" s="188"/>
      <c r="H69" s="188"/>
      <c r="I69" s="188">
        <f>'D3 1 Pol'!G119+'D3 1 Pol'!G235</f>
        <v>0</v>
      </c>
      <c r="J69" s="185" t="str">
        <f>IF(I74=0,"",I69/I74*100)</f>
        <v/>
      </c>
    </row>
    <row r="70" spans="1:10" ht="25.5" customHeight="1">
      <c r="A70" s="175"/>
      <c r="B70" s="180" t="s">
        <v>96</v>
      </c>
      <c r="C70" s="181" t="s">
        <v>97</v>
      </c>
      <c r="D70" s="182"/>
      <c r="E70" s="182"/>
      <c r="F70" s="187" t="s">
        <v>28</v>
      </c>
      <c r="G70" s="188"/>
      <c r="H70" s="188"/>
      <c r="I70" s="188">
        <f>'D3 D14G Pol'!G8</f>
        <v>0</v>
      </c>
      <c r="J70" s="185" t="str">
        <f>IF(I74=0,"",I70/I74*100)</f>
        <v/>
      </c>
    </row>
    <row r="71" spans="1:10" ht="25.5" customHeight="1">
      <c r="A71" s="175"/>
      <c r="B71" s="180" t="s">
        <v>98</v>
      </c>
      <c r="C71" s="181" t="s">
        <v>99</v>
      </c>
      <c r="D71" s="182"/>
      <c r="E71" s="182"/>
      <c r="F71" s="187" t="s">
        <v>28</v>
      </c>
      <c r="G71" s="188"/>
      <c r="H71" s="188"/>
      <c r="I71" s="188">
        <f>'D3 D14G Pol'!G34</f>
        <v>0</v>
      </c>
      <c r="J71" s="185" t="str">
        <f>IF(I74=0,"",I71/I74*100)</f>
        <v/>
      </c>
    </row>
    <row r="72" spans="1:10" ht="25.5" customHeight="1">
      <c r="A72" s="175"/>
      <c r="B72" s="180" t="s">
        <v>100</v>
      </c>
      <c r="C72" s="181" t="s">
        <v>29</v>
      </c>
      <c r="D72" s="182"/>
      <c r="E72" s="182"/>
      <c r="F72" s="187" t="s">
        <v>100</v>
      </c>
      <c r="G72" s="188"/>
      <c r="H72" s="188"/>
      <c r="I72" s="188">
        <f>'D3 D14G Pol'!G37</f>
        <v>0</v>
      </c>
      <c r="J72" s="185" t="str">
        <f>IF(I74=0,"",I72/I74*100)</f>
        <v/>
      </c>
    </row>
    <row r="73" spans="1:10" ht="25.5" customHeight="1">
      <c r="A73" s="175"/>
      <c r="B73" s="180" t="s">
        <v>101</v>
      </c>
      <c r="C73" s="181" t="s">
        <v>30</v>
      </c>
      <c r="D73" s="182"/>
      <c r="E73" s="182"/>
      <c r="F73" s="187" t="s">
        <v>101</v>
      </c>
      <c r="G73" s="188"/>
      <c r="H73" s="188"/>
      <c r="I73" s="188">
        <f>'D3 1 Pol'!G28+'D3 D14C Pol'!G31+'D3 D14E Pol'!G99+'D3 D14G Pol'!G44</f>
        <v>0</v>
      </c>
      <c r="J73" s="185" t="str">
        <f>IF(I74=0,"",I73/I74*100)</f>
        <v/>
      </c>
    </row>
    <row r="74" spans="1:10" ht="25.5" customHeight="1">
      <c r="A74" s="176"/>
      <c r="B74" s="183" t="s">
        <v>1</v>
      </c>
      <c r="C74" s="183"/>
      <c r="D74" s="184"/>
      <c r="E74" s="184"/>
      <c r="F74" s="189"/>
      <c r="G74" s="190"/>
      <c r="H74" s="190"/>
      <c r="I74" s="190">
        <f>SUM(I52:I73)</f>
        <v>0</v>
      </c>
      <c r="J74" s="186">
        <f>SUM(J52:J73)</f>
        <v>0</v>
      </c>
    </row>
    <row r="75" spans="1:10">
      <c r="F75" s="128"/>
      <c r="G75" s="127"/>
      <c r="H75" s="128"/>
      <c r="I75" s="127"/>
      <c r="J75" s="129"/>
    </row>
    <row r="76" spans="1:10">
      <c r="F76" s="128"/>
      <c r="G76" s="127"/>
      <c r="H76" s="128"/>
      <c r="I76" s="127"/>
      <c r="J76" s="129"/>
    </row>
    <row r="77" spans="1:10">
      <c r="F77" s="128"/>
      <c r="G77" s="127"/>
      <c r="H77" s="128"/>
      <c r="I77" s="127"/>
      <c r="J7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48</v>
      </c>
      <c r="C4" s="200" t="s">
        <v>49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60</v>
      </c>
      <c r="C8" s="252" t="s">
        <v>61</v>
      </c>
      <c r="D8" s="235"/>
      <c r="E8" s="236"/>
      <c r="F8" s="237"/>
      <c r="G8" s="238">
        <f>SUMIF(AG9:AG21,"&lt;&gt;NOR",G9:G21)</f>
        <v>0</v>
      </c>
      <c r="H8" s="232"/>
      <c r="I8" s="232">
        <f>SUM(I9:I21)</f>
        <v>0</v>
      </c>
      <c r="J8" s="232"/>
      <c r="K8" s="232">
        <f>SUM(K9:K21)</f>
        <v>0</v>
      </c>
      <c r="L8" s="232"/>
      <c r="M8" s="232">
        <f>SUM(M9:M21)</f>
        <v>0</v>
      </c>
      <c r="N8" s="232"/>
      <c r="O8" s="232">
        <f>SUM(O9:O21)</f>
        <v>4.1500000000000004</v>
      </c>
      <c r="P8" s="232"/>
      <c r="Q8" s="232">
        <f>SUM(Q9:Q21)</f>
        <v>0</v>
      </c>
      <c r="R8" s="232"/>
      <c r="S8" s="232"/>
      <c r="T8" s="232"/>
      <c r="U8" s="232"/>
      <c r="V8" s="232">
        <f>SUM(V9:V21)</f>
        <v>0</v>
      </c>
      <c r="W8" s="232"/>
      <c r="AG8" t="s">
        <v>127</v>
      </c>
    </row>
    <row r="9" spans="1:60" ht="22.5" outlineLevel="1">
      <c r="A9" s="239">
        <v>1</v>
      </c>
      <c r="B9" s="240" t="s">
        <v>128</v>
      </c>
      <c r="C9" s="253" t="s">
        <v>129</v>
      </c>
      <c r="D9" s="241" t="s">
        <v>130</v>
      </c>
      <c r="E9" s="242">
        <v>32</v>
      </c>
      <c r="F9" s="243"/>
      <c r="G9" s="244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3.2080000000000004E-2</v>
      </c>
      <c r="O9" s="228">
        <f>ROUND(E9*N9,2)</f>
        <v>1.03</v>
      </c>
      <c r="P9" s="228">
        <v>0</v>
      </c>
      <c r="Q9" s="228">
        <f>ROUND(E9*P9,2)</f>
        <v>0</v>
      </c>
      <c r="R9" s="228"/>
      <c r="S9" s="228" t="s">
        <v>131</v>
      </c>
      <c r="T9" s="228" t="s">
        <v>132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133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25"/>
      <c r="B10" s="226"/>
      <c r="C10" s="254" t="s">
        <v>134</v>
      </c>
      <c r="D10" s="230"/>
      <c r="E10" s="231">
        <v>4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135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5"/>
      <c r="B11" s="226"/>
      <c r="C11" s="254" t="s">
        <v>136</v>
      </c>
      <c r="D11" s="230"/>
      <c r="E11" s="231">
        <v>15</v>
      </c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135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25"/>
      <c r="B12" s="226"/>
      <c r="C12" s="254" t="s">
        <v>137</v>
      </c>
      <c r="D12" s="230"/>
      <c r="E12" s="231">
        <v>2</v>
      </c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135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5"/>
      <c r="B13" s="226"/>
      <c r="C13" s="254" t="s">
        <v>138</v>
      </c>
      <c r="D13" s="230"/>
      <c r="E13" s="231">
        <v>11</v>
      </c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135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>
      <c r="A14" s="239">
        <v>2</v>
      </c>
      <c r="B14" s="240" t="s">
        <v>139</v>
      </c>
      <c r="C14" s="253" t="s">
        <v>140</v>
      </c>
      <c r="D14" s="241" t="s">
        <v>141</v>
      </c>
      <c r="E14" s="242">
        <v>3.1460000000000004</v>
      </c>
      <c r="F14" s="243"/>
      <c r="G14" s="244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6.9170000000000009E-2</v>
      </c>
      <c r="O14" s="228">
        <f>ROUND(E14*N14,2)</f>
        <v>0.22</v>
      </c>
      <c r="P14" s="228">
        <v>0</v>
      </c>
      <c r="Q14" s="228">
        <f>ROUND(E14*P14,2)</f>
        <v>0</v>
      </c>
      <c r="R14" s="228"/>
      <c r="S14" s="228" t="s">
        <v>131</v>
      </c>
      <c r="T14" s="228" t="s">
        <v>132</v>
      </c>
      <c r="U14" s="228">
        <v>0</v>
      </c>
      <c r="V14" s="228">
        <f>ROUND(E14*U14,2)</f>
        <v>0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133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5"/>
      <c r="B15" s="226"/>
      <c r="C15" s="254" t="s">
        <v>142</v>
      </c>
      <c r="D15" s="230"/>
      <c r="E15" s="231">
        <v>3.1460000000000004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135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>
      <c r="A16" s="239">
        <v>3</v>
      </c>
      <c r="B16" s="240" t="s">
        <v>143</v>
      </c>
      <c r="C16" s="253" t="s">
        <v>144</v>
      </c>
      <c r="D16" s="241" t="s">
        <v>141</v>
      </c>
      <c r="E16" s="242">
        <v>30.517000000000003</v>
      </c>
      <c r="F16" s="243"/>
      <c r="G16" s="244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8.6260000000000003E-2</v>
      </c>
      <c r="O16" s="228">
        <f>ROUND(E16*N16,2)</f>
        <v>2.63</v>
      </c>
      <c r="P16" s="228">
        <v>0</v>
      </c>
      <c r="Q16" s="228">
        <f>ROUND(E16*P16,2)</f>
        <v>0</v>
      </c>
      <c r="R16" s="228"/>
      <c r="S16" s="228" t="s">
        <v>131</v>
      </c>
      <c r="T16" s="228" t="s">
        <v>132</v>
      </c>
      <c r="U16" s="228">
        <v>0</v>
      </c>
      <c r="V16" s="228">
        <f>ROUND(E16*U16,2)</f>
        <v>0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133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5"/>
      <c r="B17" s="226"/>
      <c r="C17" s="254" t="s">
        <v>145</v>
      </c>
      <c r="D17" s="230"/>
      <c r="E17" s="231">
        <v>16.39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135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25"/>
      <c r="B18" s="226"/>
      <c r="C18" s="254" t="s">
        <v>146</v>
      </c>
      <c r="D18" s="230"/>
      <c r="E18" s="231">
        <v>6.8970000000000002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135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25"/>
      <c r="B19" s="226"/>
      <c r="C19" s="254" t="s">
        <v>147</v>
      </c>
      <c r="D19" s="230"/>
      <c r="E19" s="231">
        <v>7.23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135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22.5" outlineLevel="1">
      <c r="A20" s="239">
        <v>4</v>
      </c>
      <c r="B20" s="240" t="s">
        <v>148</v>
      </c>
      <c r="C20" s="253" t="s">
        <v>149</v>
      </c>
      <c r="D20" s="241" t="s">
        <v>141</v>
      </c>
      <c r="E20" s="242">
        <v>2.5700000000000003</v>
      </c>
      <c r="F20" s="243"/>
      <c r="G20" s="244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0.10325000000000001</v>
      </c>
      <c r="O20" s="228">
        <f>ROUND(E20*N20,2)</f>
        <v>0.27</v>
      </c>
      <c r="P20" s="228">
        <v>0</v>
      </c>
      <c r="Q20" s="228">
        <f>ROUND(E20*P20,2)</f>
        <v>0</v>
      </c>
      <c r="R20" s="228"/>
      <c r="S20" s="228" t="s">
        <v>131</v>
      </c>
      <c r="T20" s="228" t="s">
        <v>132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133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25"/>
      <c r="B21" s="226"/>
      <c r="C21" s="254" t="s">
        <v>150</v>
      </c>
      <c r="D21" s="230"/>
      <c r="E21" s="231">
        <v>2.5700000000000003</v>
      </c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135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5.5">
      <c r="A22" s="233" t="s">
        <v>126</v>
      </c>
      <c r="B22" s="234" t="s">
        <v>62</v>
      </c>
      <c r="C22" s="252" t="s">
        <v>63</v>
      </c>
      <c r="D22" s="235"/>
      <c r="E22" s="236"/>
      <c r="F22" s="237"/>
      <c r="G22" s="238">
        <f>SUMIF(AG23:AG27,"&lt;&gt;NOR",G23:G27)</f>
        <v>0</v>
      </c>
      <c r="H22" s="232"/>
      <c r="I22" s="232">
        <f>SUM(I23:I27)</f>
        <v>0</v>
      </c>
      <c r="J22" s="232"/>
      <c r="K22" s="232">
        <f>SUM(K23:K27)</f>
        <v>0</v>
      </c>
      <c r="L22" s="232"/>
      <c r="M22" s="232">
        <f>SUM(M23:M27)</f>
        <v>0</v>
      </c>
      <c r="N22" s="232"/>
      <c r="O22" s="232">
        <f>SUM(O23:O27)</f>
        <v>15.06</v>
      </c>
      <c r="P22" s="232"/>
      <c r="Q22" s="232">
        <f>SUM(Q23:Q27)</f>
        <v>0</v>
      </c>
      <c r="R22" s="232"/>
      <c r="S22" s="232"/>
      <c r="T22" s="232"/>
      <c r="U22" s="232"/>
      <c r="V22" s="232">
        <f>SUM(V23:V27)</f>
        <v>0</v>
      </c>
      <c r="W22" s="232"/>
      <c r="AG22" t="s">
        <v>127</v>
      </c>
    </row>
    <row r="23" spans="1:60" ht="22.5" outlineLevel="1">
      <c r="A23" s="239">
        <v>5</v>
      </c>
      <c r="B23" s="240" t="s">
        <v>151</v>
      </c>
      <c r="C23" s="253" t="s">
        <v>152</v>
      </c>
      <c r="D23" s="241" t="s">
        <v>141</v>
      </c>
      <c r="E23" s="242">
        <v>819.33</v>
      </c>
      <c r="F23" s="243"/>
      <c r="G23" s="244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1.8380000000000001E-2</v>
      </c>
      <c r="O23" s="228">
        <f>ROUND(E23*N23,2)</f>
        <v>15.06</v>
      </c>
      <c r="P23" s="228">
        <v>0</v>
      </c>
      <c r="Q23" s="228">
        <f>ROUND(E23*P23,2)</f>
        <v>0</v>
      </c>
      <c r="R23" s="228"/>
      <c r="S23" s="228" t="s">
        <v>131</v>
      </c>
      <c r="T23" s="228" t="s">
        <v>132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133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5"/>
      <c r="B24" s="226"/>
      <c r="C24" s="254" t="s">
        <v>153</v>
      </c>
      <c r="D24" s="230"/>
      <c r="E24" s="231">
        <v>113.30000000000001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135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25"/>
      <c r="B25" s="226"/>
      <c r="C25" s="254" t="s">
        <v>154</v>
      </c>
      <c r="D25" s="230"/>
      <c r="E25" s="231">
        <v>356.3</v>
      </c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135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25"/>
      <c r="B26" s="226"/>
      <c r="C26" s="254" t="s">
        <v>155</v>
      </c>
      <c r="D26" s="230"/>
      <c r="E26" s="231">
        <v>99.25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135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5"/>
      <c r="B27" s="226"/>
      <c r="C27" s="254" t="s">
        <v>156</v>
      </c>
      <c r="D27" s="230"/>
      <c r="E27" s="231">
        <v>250.48000000000002</v>
      </c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135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>
      <c r="A28" s="233" t="s">
        <v>126</v>
      </c>
      <c r="B28" s="234" t="s">
        <v>101</v>
      </c>
      <c r="C28" s="252" t="s">
        <v>30</v>
      </c>
      <c r="D28" s="235"/>
      <c r="E28" s="236"/>
      <c r="F28" s="237"/>
      <c r="G28" s="238">
        <f>SUMIF(AG29:AG29,"&lt;&gt;NOR",G29:G29)</f>
        <v>0</v>
      </c>
      <c r="H28" s="232"/>
      <c r="I28" s="232">
        <f>SUM(I29:I29)</f>
        <v>0</v>
      </c>
      <c r="J28" s="232"/>
      <c r="K28" s="232">
        <f>SUM(K29:K29)</f>
        <v>0</v>
      </c>
      <c r="L28" s="232"/>
      <c r="M28" s="232">
        <f>SUM(M29:M29)</f>
        <v>0</v>
      </c>
      <c r="N28" s="232"/>
      <c r="O28" s="232">
        <f>SUM(O29:O29)</f>
        <v>0</v>
      </c>
      <c r="P28" s="232"/>
      <c r="Q28" s="232">
        <f>SUM(Q29:Q29)</f>
        <v>0</v>
      </c>
      <c r="R28" s="232"/>
      <c r="S28" s="232"/>
      <c r="T28" s="232"/>
      <c r="U28" s="232"/>
      <c r="V28" s="232">
        <f>SUM(V29:V29)</f>
        <v>0</v>
      </c>
      <c r="W28" s="232"/>
      <c r="AG28" t="s">
        <v>127</v>
      </c>
    </row>
    <row r="29" spans="1:60" outlineLevel="1">
      <c r="A29" s="245">
        <v>6</v>
      </c>
      <c r="B29" s="246" t="s">
        <v>157</v>
      </c>
      <c r="C29" s="255" t="s">
        <v>158</v>
      </c>
      <c r="D29" s="247" t="s">
        <v>159</v>
      </c>
      <c r="E29" s="248">
        <v>1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160</v>
      </c>
      <c r="T29" s="228" t="s">
        <v>161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162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>
      <c r="A30" s="233" t="s">
        <v>126</v>
      </c>
      <c r="B30" s="234" t="s">
        <v>74</v>
      </c>
      <c r="C30" s="252" t="s">
        <v>75</v>
      </c>
      <c r="D30" s="235"/>
      <c r="E30" s="236"/>
      <c r="F30" s="237"/>
      <c r="G30" s="238">
        <f>SUMIF(AG31:AG35,"&lt;&gt;NOR",G31:G35)</f>
        <v>0</v>
      </c>
      <c r="H30" s="232"/>
      <c r="I30" s="232">
        <f>SUM(I31:I35)</f>
        <v>0</v>
      </c>
      <c r="J30" s="232"/>
      <c r="K30" s="232">
        <f>SUM(K31:K35)</f>
        <v>0</v>
      </c>
      <c r="L30" s="232"/>
      <c r="M30" s="232">
        <f>SUM(M31:M35)</f>
        <v>0</v>
      </c>
      <c r="N30" s="232"/>
      <c r="O30" s="232">
        <f>SUM(O31:O35)</f>
        <v>0</v>
      </c>
      <c r="P30" s="232"/>
      <c r="Q30" s="232">
        <f>SUM(Q31:Q35)</f>
        <v>0</v>
      </c>
      <c r="R30" s="232"/>
      <c r="S30" s="232"/>
      <c r="T30" s="232"/>
      <c r="U30" s="232"/>
      <c r="V30" s="232">
        <f>SUM(V31:V35)</f>
        <v>0</v>
      </c>
      <c r="W30" s="232"/>
      <c r="AG30" t="s">
        <v>127</v>
      </c>
    </row>
    <row r="31" spans="1:60" outlineLevel="1">
      <c r="A31" s="239">
        <v>7</v>
      </c>
      <c r="B31" s="240" t="s">
        <v>163</v>
      </c>
      <c r="C31" s="253" t="s">
        <v>164</v>
      </c>
      <c r="D31" s="241" t="s">
        <v>165</v>
      </c>
      <c r="E31" s="242">
        <v>714.56000000000006</v>
      </c>
      <c r="F31" s="243"/>
      <c r="G31" s="244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166</v>
      </c>
      <c r="T31" s="228" t="s">
        <v>161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167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25"/>
      <c r="B32" s="226"/>
      <c r="C32" s="254" t="s">
        <v>168</v>
      </c>
      <c r="D32" s="230"/>
      <c r="E32" s="231">
        <v>126.5</v>
      </c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135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25"/>
      <c r="B33" s="226"/>
      <c r="C33" s="254" t="s">
        <v>169</v>
      </c>
      <c r="D33" s="230"/>
      <c r="E33" s="231">
        <v>152.9</v>
      </c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135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25"/>
      <c r="B34" s="226"/>
      <c r="C34" s="254" t="s">
        <v>170</v>
      </c>
      <c r="D34" s="230"/>
      <c r="E34" s="231">
        <v>346.06</v>
      </c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135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25"/>
      <c r="B35" s="226"/>
      <c r="C35" s="254" t="s">
        <v>171</v>
      </c>
      <c r="D35" s="230"/>
      <c r="E35" s="231">
        <v>89.100000000000009</v>
      </c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135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5.5">
      <c r="A36" s="233" t="s">
        <v>126</v>
      </c>
      <c r="B36" s="234" t="s">
        <v>62</v>
      </c>
      <c r="C36" s="252" t="s">
        <v>63</v>
      </c>
      <c r="D36" s="235"/>
      <c r="E36" s="236"/>
      <c r="F36" s="237"/>
      <c r="G36" s="238">
        <f>SUMIF(AG37:AG56,"&lt;&gt;NOR",G37:G56)</f>
        <v>0</v>
      </c>
      <c r="H36" s="232"/>
      <c r="I36" s="232">
        <f>SUM(I37:I56)</f>
        <v>0</v>
      </c>
      <c r="J36" s="232"/>
      <c r="K36" s="232">
        <f>SUM(K37:K56)</f>
        <v>0</v>
      </c>
      <c r="L36" s="232"/>
      <c r="M36" s="232">
        <f>SUM(M37:M56)</f>
        <v>0</v>
      </c>
      <c r="N36" s="232"/>
      <c r="O36" s="232">
        <f>SUM(O37:O56)</f>
        <v>14.12</v>
      </c>
      <c r="P36" s="232"/>
      <c r="Q36" s="232">
        <f>SUM(Q37:Q56)</f>
        <v>0</v>
      </c>
      <c r="R36" s="232"/>
      <c r="S36" s="232"/>
      <c r="T36" s="232"/>
      <c r="U36" s="232"/>
      <c r="V36" s="232">
        <f>SUM(V37:V56)</f>
        <v>0</v>
      </c>
      <c r="W36" s="232"/>
      <c r="AG36" t="s">
        <v>127</v>
      </c>
    </row>
    <row r="37" spans="1:60" ht="22.5" outlineLevel="1">
      <c r="A37" s="239">
        <v>8</v>
      </c>
      <c r="B37" s="240" t="s">
        <v>172</v>
      </c>
      <c r="C37" s="253" t="s">
        <v>173</v>
      </c>
      <c r="D37" s="241" t="s">
        <v>141</v>
      </c>
      <c r="E37" s="242">
        <v>819.33</v>
      </c>
      <c r="F37" s="243"/>
      <c r="G37" s="244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1.5700000000000002E-2</v>
      </c>
      <c r="O37" s="228">
        <f>ROUND(E37*N37,2)</f>
        <v>12.86</v>
      </c>
      <c r="P37" s="228">
        <v>0</v>
      </c>
      <c r="Q37" s="228">
        <f>ROUND(E37*P37,2)</f>
        <v>0</v>
      </c>
      <c r="R37" s="228"/>
      <c r="S37" s="228" t="s">
        <v>131</v>
      </c>
      <c r="T37" s="228" t="s">
        <v>132</v>
      </c>
      <c r="U37" s="228">
        <v>0</v>
      </c>
      <c r="V37" s="228">
        <f>ROUND(E37*U37,2)</f>
        <v>0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133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5"/>
      <c r="B38" s="226"/>
      <c r="C38" s="254" t="s">
        <v>153</v>
      </c>
      <c r="D38" s="230"/>
      <c r="E38" s="231">
        <v>113.30000000000001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135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5"/>
      <c r="B39" s="226"/>
      <c r="C39" s="254" t="s">
        <v>154</v>
      </c>
      <c r="D39" s="230"/>
      <c r="E39" s="231">
        <v>356.3</v>
      </c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135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25"/>
      <c r="B40" s="226"/>
      <c r="C40" s="254" t="s">
        <v>155</v>
      </c>
      <c r="D40" s="230"/>
      <c r="E40" s="231">
        <v>99.25</v>
      </c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135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5"/>
      <c r="B41" s="226"/>
      <c r="C41" s="254" t="s">
        <v>156</v>
      </c>
      <c r="D41" s="230"/>
      <c r="E41" s="231">
        <v>250.48000000000002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135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>
      <c r="A42" s="239">
        <v>9</v>
      </c>
      <c r="B42" s="240" t="s">
        <v>174</v>
      </c>
      <c r="C42" s="253" t="s">
        <v>175</v>
      </c>
      <c r="D42" s="241" t="s">
        <v>141</v>
      </c>
      <c r="E42" s="242">
        <v>247.40100000000001</v>
      </c>
      <c r="F42" s="243"/>
      <c r="G42" s="244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131</v>
      </c>
      <c r="T42" s="228" t="s">
        <v>132</v>
      </c>
      <c r="U42" s="228">
        <v>0</v>
      </c>
      <c r="V42" s="228">
        <f>ROUND(E42*U42,2)</f>
        <v>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133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5"/>
      <c r="B43" s="226"/>
      <c r="C43" s="254" t="s">
        <v>176</v>
      </c>
      <c r="D43" s="230"/>
      <c r="E43" s="231">
        <v>29.37</v>
      </c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135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25"/>
      <c r="B44" s="226"/>
      <c r="C44" s="254" t="s">
        <v>177</v>
      </c>
      <c r="D44" s="230"/>
      <c r="E44" s="231">
        <v>131.17500000000001</v>
      </c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135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25"/>
      <c r="B45" s="226"/>
      <c r="C45" s="254" t="s">
        <v>178</v>
      </c>
      <c r="D45" s="230"/>
      <c r="E45" s="231">
        <v>25.586000000000002</v>
      </c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135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25"/>
      <c r="B46" s="226"/>
      <c r="C46" s="254" t="s">
        <v>179</v>
      </c>
      <c r="D46" s="230"/>
      <c r="E46" s="231">
        <v>61.27</v>
      </c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135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22.5" outlineLevel="1">
      <c r="A47" s="239">
        <v>10</v>
      </c>
      <c r="B47" s="240" t="s">
        <v>180</v>
      </c>
      <c r="C47" s="253" t="s">
        <v>181</v>
      </c>
      <c r="D47" s="241" t="s">
        <v>130</v>
      </c>
      <c r="E47" s="242">
        <v>32</v>
      </c>
      <c r="F47" s="243"/>
      <c r="G47" s="244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1.6980000000000002E-2</v>
      </c>
      <c r="O47" s="228">
        <f>ROUND(E47*N47,2)</f>
        <v>0.54</v>
      </c>
      <c r="P47" s="228">
        <v>0</v>
      </c>
      <c r="Q47" s="228">
        <f>ROUND(E47*P47,2)</f>
        <v>0</v>
      </c>
      <c r="R47" s="228"/>
      <c r="S47" s="228" t="s">
        <v>131</v>
      </c>
      <c r="T47" s="228" t="s">
        <v>132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133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25"/>
      <c r="B48" s="226"/>
      <c r="C48" s="254" t="s">
        <v>134</v>
      </c>
      <c r="D48" s="230"/>
      <c r="E48" s="231">
        <v>4</v>
      </c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135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25"/>
      <c r="B49" s="226"/>
      <c r="C49" s="254" t="s">
        <v>136</v>
      </c>
      <c r="D49" s="230"/>
      <c r="E49" s="231">
        <v>15</v>
      </c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135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25"/>
      <c r="B50" s="226"/>
      <c r="C50" s="254" t="s">
        <v>137</v>
      </c>
      <c r="D50" s="230"/>
      <c r="E50" s="231">
        <v>2</v>
      </c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135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25"/>
      <c r="B51" s="226"/>
      <c r="C51" s="254" t="s">
        <v>138</v>
      </c>
      <c r="D51" s="230"/>
      <c r="E51" s="231">
        <v>11</v>
      </c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135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ht="22.5" outlineLevel="1">
      <c r="A52" s="239">
        <v>11</v>
      </c>
      <c r="B52" s="240" t="s">
        <v>182</v>
      </c>
      <c r="C52" s="253" t="s">
        <v>183</v>
      </c>
      <c r="D52" s="241" t="s">
        <v>130</v>
      </c>
      <c r="E52" s="242">
        <v>32</v>
      </c>
      <c r="F52" s="243"/>
      <c r="G52" s="244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2.2650000000000003E-2</v>
      </c>
      <c r="O52" s="228">
        <f>ROUND(E52*N52,2)</f>
        <v>0.72</v>
      </c>
      <c r="P52" s="228">
        <v>0</v>
      </c>
      <c r="Q52" s="228">
        <f>ROUND(E52*P52,2)</f>
        <v>0</v>
      </c>
      <c r="R52" s="228"/>
      <c r="S52" s="228" t="s">
        <v>166</v>
      </c>
      <c r="T52" s="228" t="s">
        <v>161</v>
      </c>
      <c r="U52" s="228">
        <v>0</v>
      </c>
      <c r="V52" s="228">
        <f>ROUND(E52*U52,2)</f>
        <v>0</v>
      </c>
      <c r="W52" s="22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133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25"/>
      <c r="B53" s="226"/>
      <c r="C53" s="254" t="s">
        <v>134</v>
      </c>
      <c r="D53" s="230"/>
      <c r="E53" s="231">
        <v>4</v>
      </c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135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25"/>
      <c r="B54" s="226"/>
      <c r="C54" s="254" t="s">
        <v>136</v>
      </c>
      <c r="D54" s="230"/>
      <c r="E54" s="231">
        <v>15</v>
      </c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135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25"/>
      <c r="B55" s="226"/>
      <c r="C55" s="254" t="s">
        <v>137</v>
      </c>
      <c r="D55" s="230"/>
      <c r="E55" s="231">
        <v>2</v>
      </c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135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25"/>
      <c r="B56" s="226"/>
      <c r="C56" s="254" t="s">
        <v>138</v>
      </c>
      <c r="D56" s="230"/>
      <c r="E56" s="231">
        <v>11</v>
      </c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135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>
      <c r="A57" s="233" t="s">
        <v>126</v>
      </c>
      <c r="B57" s="234" t="s">
        <v>64</v>
      </c>
      <c r="C57" s="252" t="s">
        <v>65</v>
      </c>
      <c r="D57" s="235"/>
      <c r="E57" s="236"/>
      <c r="F57" s="237"/>
      <c r="G57" s="238">
        <f>SUMIF(AG58:AG67,"&lt;&gt;NOR",G58:G67)</f>
        <v>0</v>
      </c>
      <c r="H57" s="232"/>
      <c r="I57" s="232">
        <f>SUM(I58:I67)</f>
        <v>0</v>
      </c>
      <c r="J57" s="232"/>
      <c r="K57" s="232">
        <f>SUM(K58:K67)</f>
        <v>0</v>
      </c>
      <c r="L57" s="232"/>
      <c r="M57" s="232">
        <f>SUM(M58:M67)</f>
        <v>0</v>
      </c>
      <c r="N57" s="232"/>
      <c r="O57" s="232">
        <f>SUM(O58:O67)</f>
        <v>0</v>
      </c>
      <c r="P57" s="232"/>
      <c r="Q57" s="232">
        <f>SUM(Q58:Q67)</f>
        <v>24.13</v>
      </c>
      <c r="R57" s="232"/>
      <c r="S57" s="232"/>
      <c r="T57" s="232"/>
      <c r="U57" s="232"/>
      <c r="V57" s="232">
        <f>SUM(V58:V67)</f>
        <v>0</v>
      </c>
      <c r="W57" s="232"/>
      <c r="AG57" t="s">
        <v>127</v>
      </c>
    </row>
    <row r="58" spans="1:60" outlineLevel="1">
      <c r="A58" s="239">
        <v>12</v>
      </c>
      <c r="B58" s="240" t="s">
        <v>184</v>
      </c>
      <c r="C58" s="253" t="s">
        <v>185</v>
      </c>
      <c r="D58" s="241" t="s">
        <v>141</v>
      </c>
      <c r="E58" s="242">
        <v>178.26000000000002</v>
      </c>
      <c r="F58" s="243"/>
      <c r="G58" s="244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0.11700000000000001</v>
      </c>
      <c r="Q58" s="228">
        <f>ROUND(E58*P58,2)</f>
        <v>20.86</v>
      </c>
      <c r="R58" s="228"/>
      <c r="S58" s="228" t="s">
        <v>131</v>
      </c>
      <c r="T58" s="228" t="s">
        <v>132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133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5"/>
      <c r="B59" s="226"/>
      <c r="C59" s="254" t="s">
        <v>186</v>
      </c>
      <c r="D59" s="230"/>
      <c r="E59" s="231">
        <v>32.110000000000007</v>
      </c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135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25"/>
      <c r="B60" s="226"/>
      <c r="C60" s="254" t="s">
        <v>187</v>
      </c>
      <c r="D60" s="230"/>
      <c r="E60" s="231">
        <v>69.860000000000014</v>
      </c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135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25"/>
      <c r="B61" s="226"/>
      <c r="C61" s="254" t="s">
        <v>188</v>
      </c>
      <c r="D61" s="230"/>
      <c r="E61" s="231">
        <v>23.71</v>
      </c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135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25"/>
      <c r="B62" s="226"/>
      <c r="C62" s="254" t="s">
        <v>189</v>
      </c>
      <c r="D62" s="230"/>
      <c r="E62" s="231">
        <v>52.580000000000005</v>
      </c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135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39">
        <v>13</v>
      </c>
      <c r="B63" s="240" t="s">
        <v>190</v>
      </c>
      <c r="C63" s="253" t="s">
        <v>191</v>
      </c>
      <c r="D63" s="241" t="s">
        <v>141</v>
      </c>
      <c r="E63" s="242">
        <v>43</v>
      </c>
      <c r="F63" s="243"/>
      <c r="G63" s="244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0</v>
      </c>
      <c r="O63" s="228">
        <f>ROUND(E63*N63,2)</f>
        <v>0</v>
      </c>
      <c r="P63" s="228">
        <v>7.6000000000000012E-2</v>
      </c>
      <c r="Q63" s="228">
        <f>ROUND(E63*P63,2)</f>
        <v>3.27</v>
      </c>
      <c r="R63" s="228"/>
      <c r="S63" s="228" t="s">
        <v>131</v>
      </c>
      <c r="T63" s="228" t="s">
        <v>132</v>
      </c>
      <c r="U63" s="228">
        <v>0</v>
      </c>
      <c r="V63" s="228">
        <f>ROUND(E63*U63,2)</f>
        <v>0</v>
      </c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133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25"/>
      <c r="B64" s="226"/>
      <c r="C64" s="254" t="s">
        <v>192</v>
      </c>
      <c r="D64" s="230"/>
      <c r="E64" s="231">
        <v>9</v>
      </c>
      <c r="F64" s="228"/>
      <c r="G64" s="228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  <c r="V64" s="228"/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135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25"/>
      <c r="B65" s="226"/>
      <c r="C65" s="254" t="s">
        <v>193</v>
      </c>
      <c r="D65" s="230"/>
      <c r="E65" s="231">
        <v>19</v>
      </c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135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25"/>
      <c r="B66" s="226"/>
      <c r="C66" s="254" t="s">
        <v>194</v>
      </c>
      <c r="D66" s="230"/>
      <c r="E66" s="231">
        <v>1</v>
      </c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135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25"/>
      <c r="B67" s="226"/>
      <c r="C67" s="254" t="s">
        <v>195</v>
      </c>
      <c r="D67" s="230"/>
      <c r="E67" s="231">
        <v>14</v>
      </c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135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>
      <c r="A68" s="233" t="s">
        <v>126</v>
      </c>
      <c r="B68" s="234" t="s">
        <v>66</v>
      </c>
      <c r="C68" s="252" t="s">
        <v>67</v>
      </c>
      <c r="D68" s="235"/>
      <c r="E68" s="236"/>
      <c r="F68" s="237"/>
      <c r="G68" s="238">
        <f>SUMIF(AG69:AG75,"&lt;&gt;NOR",G69:G75)</f>
        <v>0</v>
      </c>
      <c r="H68" s="232"/>
      <c r="I68" s="232">
        <f>SUM(I69:I75)</f>
        <v>0</v>
      </c>
      <c r="J68" s="232"/>
      <c r="K68" s="232">
        <f>SUM(K69:K75)</f>
        <v>0</v>
      </c>
      <c r="L68" s="232"/>
      <c r="M68" s="232">
        <f>SUM(M69:M75)</f>
        <v>0</v>
      </c>
      <c r="N68" s="232"/>
      <c r="O68" s="232">
        <f>SUM(O69:O75)</f>
        <v>0</v>
      </c>
      <c r="P68" s="232"/>
      <c r="Q68" s="232">
        <f>SUM(Q69:Q75)</f>
        <v>0</v>
      </c>
      <c r="R68" s="232"/>
      <c r="S68" s="232"/>
      <c r="T68" s="232"/>
      <c r="U68" s="232"/>
      <c r="V68" s="232">
        <f>SUM(V69:V75)</f>
        <v>0</v>
      </c>
      <c r="W68" s="232"/>
      <c r="AG68" t="s">
        <v>127</v>
      </c>
    </row>
    <row r="69" spans="1:60" ht="22.5" outlineLevel="1">
      <c r="A69" s="245">
        <v>14</v>
      </c>
      <c r="B69" s="246" t="s">
        <v>196</v>
      </c>
      <c r="C69" s="255" t="s">
        <v>197</v>
      </c>
      <c r="D69" s="247" t="s">
        <v>198</v>
      </c>
      <c r="E69" s="248">
        <v>88.338000000000008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0</v>
      </c>
      <c r="Q69" s="228">
        <f>ROUND(E69*P69,2)</f>
        <v>0</v>
      </c>
      <c r="R69" s="228"/>
      <c r="S69" s="228" t="s">
        <v>131</v>
      </c>
      <c r="T69" s="228" t="s">
        <v>132</v>
      </c>
      <c r="U69" s="228">
        <v>0</v>
      </c>
      <c r="V69" s="228">
        <f>ROUND(E69*U69,2)</f>
        <v>0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133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ht="22.5" outlineLevel="1">
      <c r="A70" s="245">
        <v>15</v>
      </c>
      <c r="B70" s="246" t="s">
        <v>199</v>
      </c>
      <c r="C70" s="255" t="s">
        <v>200</v>
      </c>
      <c r="D70" s="247" t="s">
        <v>198</v>
      </c>
      <c r="E70" s="248">
        <v>88.338000000000008</v>
      </c>
      <c r="F70" s="249"/>
      <c r="G70" s="250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0</v>
      </c>
      <c r="O70" s="228">
        <f>ROUND(E70*N70,2)</f>
        <v>0</v>
      </c>
      <c r="P70" s="228">
        <v>0</v>
      </c>
      <c r="Q70" s="228">
        <f>ROUND(E70*P70,2)</f>
        <v>0</v>
      </c>
      <c r="R70" s="228"/>
      <c r="S70" s="228" t="s">
        <v>131</v>
      </c>
      <c r="T70" s="228" t="s">
        <v>132</v>
      </c>
      <c r="U70" s="228">
        <v>0</v>
      </c>
      <c r="V70" s="228">
        <f>ROUND(E70*U70,2)</f>
        <v>0</v>
      </c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133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ht="22.5" outlineLevel="1">
      <c r="A71" s="245">
        <v>16</v>
      </c>
      <c r="B71" s="246" t="s">
        <v>201</v>
      </c>
      <c r="C71" s="255" t="s">
        <v>202</v>
      </c>
      <c r="D71" s="247" t="s">
        <v>198</v>
      </c>
      <c r="E71" s="248">
        <v>3445.1820000000002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0</v>
      </c>
      <c r="O71" s="228">
        <f>ROUND(E71*N71,2)</f>
        <v>0</v>
      </c>
      <c r="P71" s="228">
        <v>0</v>
      </c>
      <c r="Q71" s="228">
        <f>ROUND(E71*P71,2)</f>
        <v>0</v>
      </c>
      <c r="R71" s="228"/>
      <c r="S71" s="228" t="s">
        <v>131</v>
      </c>
      <c r="T71" s="228" t="s">
        <v>132</v>
      </c>
      <c r="U71" s="228">
        <v>0</v>
      </c>
      <c r="V71" s="228">
        <f>ROUND(E71*U71,2)</f>
        <v>0</v>
      </c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133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ht="22.5" outlineLevel="1">
      <c r="A72" s="245">
        <v>17</v>
      </c>
      <c r="B72" s="246" t="s">
        <v>203</v>
      </c>
      <c r="C72" s="255" t="s">
        <v>204</v>
      </c>
      <c r="D72" s="247" t="s">
        <v>198</v>
      </c>
      <c r="E72" s="248">
        <v>35.739000000000004</v>
      </c>
      <c r="F72" s="249"/>
      <c r="G72" s="250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0</v>
      </c>
      <c r="O72" s="228">
        <f>ROUND(E72*N72,2)</f>
        <v>0</v>
      </c>
      <c r="P72" s="228">
        <v>0</v>
      </c>
      <c r="Q72" s="228">
        <f>ROUND(E72*P72,2)</f>
        <v>0</v>
      </c>
      <c r="R72" s="228"/>
      <c r="S72" s="228" t="s">
        <v>131</v>
      </c>
      <c r="T72" s="228" t="s">
        <v>132</v>
      </c>
      <c r="U72" s="228">
        <v>0</v>
      </c>
      <c r="V72" s="228">
        <f>ROUND(E72*U72,2)</f>
        <v>0</v>
      </c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133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ht="33.75" outlineLevel="1">
      <c r="A73" s="245">
        <v>18</v>
      </c>
      <c r="B73" s="246" t="s">
        <v>205</v>
      </c>
      <c r="C73" s="255" t="s">
        <v>206</v>
      </c>
      <c r="D73" s="247" t="s">
        <v>198</v>
      </c>
      <c r="E73" s="248">
        <v>47.078000000000003</v>
      </c>
      <c r="F73" s="249"/>
      <c r="G73" s="250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/>
      <c r="S73" s="228" t="s">
        <v>131</v>
      </c>
      <c r="T73" s="228" t="s">
        <v>132</v>
      </c>
      <c r="U73" s="228">
        <v>0</v>
      </c>
      <c r="V73" s="228">
        <f>ROUND(E73*U73,2)</f>
        <v>0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133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ht="22.5" outlineLevel="1">
      <c r="A74" s="245">
        <v>19</v>
      </c>
      <c r="B74" s="246" t="s">
        <v>207</v>
      </c>
      <c r="C74" s="255" t="s">
        <v>208</v>
      </c>
      <c r="D74" s="247" t="s">
        <v>198</v>
      </c>
      <c r="E74" s="248">
        <v>1.2240000000000002</v>
      </c>
      <c r="F74" s="249"/>
      <c r="G74" s="250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0</v>
      </c>
      <c r="O74" s="228">
        <f>ROUND(E74*N74,2)</f>
        <v>0</v>
      </c>
      <c r="P74" s="228">
        <v>0</v>
      </c>
      <c r="Q74" s="228">
        <f>ROUND(E74*P74,2)</f>
        <v>0</v>
      </c>
      <c r="R74" s="228"/>
      <c r="S74" s="228" t="s">
        <v>131</v>
      </c>
      <c r="T74" s="228" t="s">
        <v>132</v>
      </c>
      <c r="U74" s="228">
        <v>0</v>
      </c>
      <c r="V74" s="228">
        <f>ROUND(E74*U74,2)</f>
        <v>0</v>
      </c>
      <c r="W74" s="22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133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ht="22.5" outlineLevel="1">
      <c r="A75" s="245">
        <v>20</v>
      </c>
      <c r="B75" s="246" t="s">
        <v>209</v>
      </c>
      <c r="C75" s="255" t="s">
        <v>210</v>
      </c>
      <c r="D75" s="247" t="s">
        <v>198</v>
      </c>
      <c r="E75" s="248">
        <v>4.2960000000000003</v>
      </c>
      <c r="F75" s="249"/>
      <c r="G75" s="250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0</v>
      </c>
      <c r="O75" s="228">
        <f>ROUND(E75*N75,2)</f>
        <v>0</v>
      </c>
      <c r="P75" s="228">
        <v>0</v>
      </c>
      <c r="Q75" s="228">
        <f>ROUND(E75*P75,2)</f>
        <v>0</v>
      </c>
      <c r="R75" s="228"/>
      <c r="S75" s="228" t="s">
        <v>131</v>
      </c>
      <c r="T75" s="228" t="s">
        <v>132</v>
      </c>
      <c r="U75" s="228">
        <v>0</v>
      </c>
      <c r="V75" s="228">
        <f>ROUND(E75*U75,2)</f>
        <v>0</v>
      </c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133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>
      <c r="A76" s="233" t="s">
        <v>126</v>
      </c>
      <c r="B76" s="234" t="s">
        <v>68</v>
      </c>
      <c r="C76" s="252" t="s">
        <v>69</v>
      </c>
      <c r="D76" s="235"/>
      <c r="E76" s="236"/>
      <c r="F76" s="237"/>
      <c r="G76" s="238">
        <f>SUMIF(AG77:AG77,"&lt;&gt;NOR",G77:G77)</f>
        <v>0</v>
      </c>
      <c r="H76" s="232"/>
      <c r="I76" s="232">
        <f>SUM(I77:I77)</f>
        <v>0</v>
      </c>
      <c r="J76" s="232"/>
      <c r="K76" s="232">
        <f>SUM(K77:K77)</f>
        <v>0</v>
      </c>
      <c r="L76" s="232"/>
      <c r="M76" s="232">
        <f>SUM(M77:M77)</f>
        <v>0</v>
      </c>
      <c r="N76" s="232"/>
      <c r="O76" s="232">
        <f>SUM(O77:O77)</f>
        <v>0</v>
      </c>
      <c r="P76" s="232"/>
      <c r="Q76" s="232">
        <f>SUM(Q77:Q77)</f>
        <v>0</v>
      </c>
      <c r="R76" s="232"/>
      <c r="S76" s="232"/>
      <c r="T76" s="232"/>
      <c r="U76" s="232"/>
      <c r="V76" s="232">
        <f>SUM(V77:V77)</f>
        <v>0</v>
      </c>
      <c r="W76" s="232"/>
      <c r="AG76" t="s">
        <v>127</v>
      </c>
    </row>
    <row r="77" spans="1:60" outlineLevel="1">
      <c r="A77" s="245">
        <v>21</v>
      </c>
      <c r="B77" s="246" t="s">
        <v>211</v>
      </c>
      <c r="C77" s="255" t="s">
        <v>212</v>
      </c>
      <c r="D77" s="247" t="s">
        <v>198</v>
      </c>
      <c r="E77" s="248">
        <v>7.7260000000000009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0</v>
      </c>
      <c r="O77" s="228">
        <f>ROUND(E77*N77,2)</f>
        <v>0</v>
      </c>
      <c r="P77" s="228">
        <v>0</v>
      </c>
      <c r="Q77" s="228">
        <f>ROUND(E77*P77,2)</f>
        <v>0</v>
      </c>
      <c r="R77" s="228"/>
      <c r="S77" s="228" t="s">
        <v>131</v>
      </c>
      <c r="T77" s="228" t="s">
        <v>132</v>
      </c>
      <c r="U77" s="228">
        <v>0</v>
      </c>
      <c r="V77" s="228">
        <f>ROUND(E77*U77,2)</f>
        <v>0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133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>
      <c r="A78" s="233" t="s">
        <v>126</v>
      </c>
      <c r="B78" s="234" t="s">
        <v>70</v>
      </c>
      <c r="C78" s="252" t="s">
        <v>71</v>
      </c>
      <c r="D78" s="235"/>
      <c r="E78" s="236"/>
      <c r="F78" s="237"/>
      <c r="G78" s="238">
        <f>SUMIF(AG79:AG84,"&lt;&gt;NOR",G79:G84)</f>
        <v>0</v>
      </c>
      <c r="H78" s="232"/>
      <c r="I78" s="232">
        <f>SUM(I79:I84)</f>
        <v>0</v>
      </c>
      <c r="J78" s="232"/>
      <c r="K78" s="232">
        <f>SUM(K79:K84)</f>
        <v>0</v>
      </c>
      <c r="L78" s="232"/>
      <c r="M78" s="232">
        <f>SUM(M79:M84)</f>
        <v>0</v>
      </c>
      <c r="N78" s="232"/>
      <c r="O78" s="232">
        <f>SUM(O79:O84)</f>
        <v>0.74</v>
      </c>
      <c r="P78" s="232"/>
      <c r="Q78" s="232">
        <f>SUM(Q79:Q84)</f>
        <v>0</v>
      </c>
      <c r="R78" s="232"/>
      <c r="S78" s="232"/>
      <c r="T78" s="232"/>
      <c r="U78" s="232"/>
      <c r="V78" s="232">
        <f>SUM(V79:V84)</f>
        <v>0</v>
      </c>
      <c r="W78" s="232"/>
      <c r="AG78" t="s">
        <v>127</v>
      </c>
    </row>
    <row r="79" spans="1:60" ht="22.5" outlineLevel="1">
      <c r="A79" s="239">
        <v>22</v>
      </c>
      <c r="B79" s="240" t="s">
        <v>213</v>
      </c>
      <c r="C79" s="253" t="s">
        <v>214</v>
      </c>
      <c r="D79" s="241" t="s">
        <v>141</v>
      </c>
      <c r="E79" s="242">
        <v>247.40100000000001</v>
      </c>
      <c r="F79" s="243"/>
      <c r="G79" s="244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3.0000000000000001E-3</v>
      </c>
      <c r="O79" s="228">
        <f>ROUND(E79*N79,2)</f>
        <v>0.74</v>
      </c>
      <c r="P79" s="228">
        <v>0</v>
      </c>
      <c r="Q79" s="228">
        <f>ROUND(E79*P79,2)</f>
        <v>0</v>
      </c>
      <c r="R79" s="228"/>
      <c r="S79" s="228" t="s">
        <v>131</v>
      </c>
      <c r="T79" s="228" t="s">
        <v>132</v>
      </c>
      <c r="U79" s="228">
        <v>0</v>
      </c>
      <c r="V79" s="228">
        <f>ROUND(E79*U79,2)</f>
        <v>0</v>
      </c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215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25"/>
      <c r="B80" s="226"/>
      <c r="C80" s="254" t="s">
        <v>176</v>
      </c>
      <c r="D80" s="230"/>
      <c r="E80" s="231">
        <v>29.37</v>
      </c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228"/>
      <c r="R80" s="228"/>
      <c r="S80" s="228"/>
      <c r="T80" s="228"/>
      <c r="U80" s="228"/>
      <c r="V80" s="228"/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135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25"/>
      <c r="B81" s="226"/>
      <c r="C81" s="254" t="s">
        <v>177</v>
      </c>
      <c r="D81" s="230"/>
      <c r="E81" s="231">
        <v>131.17500000000001</v>
      </c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8"/>
      <c r="U81" s="228"/>
      <c r="V81" s="228"/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135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25"/>
      <c r="B82" s="226"/>
      <c r="C82" s="254" t="s">
        <v>178</v>
      </c>
      <c r="D82" s="230"/>
      <c r="E82" s="231">
        <v>25.586000000000002</v>
      </c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135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25"/>
      <c r="B83" s="226"/>
      <c r="C83" s="254" t="s">
        <v>179</v>
      </c>
      <c r="D83" s="230"/>
      <c r="E83" s="231">
        <v>61.27</v>
      </c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135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ht="22.5" outlineLevel="1">
      <c r="A84" s="245">
        <v>23</v>
      </c>
      <c r="B84" s="246" t="s">
        <v>216</v>
      </c>
      <c r="C84" s="255" t="s">
        <v>217</v>
      </c>
      <c r="D84" s="247" t="s">
        <v>198</v>
      </c>
      <c r="E84" s="248">
        <v>0.60100000000000009</v>
      </c>
      <c r="F84" s="249"/>
      <c r="G84" s="250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0</v>
      </c>
      <c r="O84" s="228">
        <f>ROUND(E84*N84,2)</f>
        <v>0</v>
      </c>
      <c r="P84" s="228">
        <v>0</v>
      </c>
      <c r="Q84" s="228">
        <f>ROUND(E84*P84,2)</f>
        <v>0</v>
      </c>
      <c r="R84" s="228"/>
      <c r="S84" s="228" t="s">
        <v>131</v>
      </c>
      <c r="T84" s="228" t="s">
        <v>132</v>
      </c>
      <c r="U84" s="228">
        <v>0</v>
      </c>
      <c r="V84" s="228">
        <f>ROUND(E84*U84,2)</f>
        <v>0</v>
      </c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215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>
      <c r="A85" s="233" t="s">
        <v>126</v>
      </c>
      <c r="B85" s="234" t="s">
        <v>74</v>
      </c>
      <c r="C85" s="252" t="s">
        <v>75</v>
      </c>
      <c r="D85" s="235"/>
      <c r="E85" s="236"/>
      <c r="F85" s="237"/>
      <c r="G85" s="238">
        <f>SUMIF(AG86:AG101,"&lt;&gt;NOR",G86:G101)</f>
        <v>0</v>
      </c>
      <c r="H85" s="232"/>
      <c r="I85" s="232">
        <f>SUM(I86:I101)</f>
        <v>0</v>
      </c>
      <c r="J85" s="232"/>
      <c r="K85" s="232">
        <f>SUM(K86:K101)</f>
        <v>0</v>
      </c>
      <c r="L85" s="232"/>
      <c r="M85" s="232">
        <f>SUM(M86:M101)</f>
        <v>0</v>
      </c>
      <c r="N85" s="232"/>
      <c r="O85" s="232">
        <f>SUM(O86:O101)</f>
        <v>3.58</v>
      </c>
      <c r="P85" s="232"/>
      <c r="Q85" s="232">
        <f>SUM(Q86:Q101)</f>
        <v>0</v>
      </c>
      <c r="R85" s="232"/>
      <c r="S85" s="232"/>
      <c r="T85" s="232"/>
      <c r="U85" s="232"/>
      <c r="V85" s="232">
        <f>SUM(V86:V101)</f>
        <v>0</v>
      </c>
      <c r="W85" s="232"/>
      <c r="AG85" t="s">
        <v>127</v>
      </c>
    </row>
    <row r="86" spans="1:60" ht="22.5" outlineLevel="1">
      <c r="A86" s="239">
        <v>24</v>
      </c>
      <c r="B86" s="240" t="s">
        <v>218</v>
      </c>
      <c r="C86" s="253" t="s">
        <v>219</v>
      </c>
      <c r="D86" s="241" t="s">
        <v>141</v>
      </c>
      <c r="E86" s="242">
        <v>556.74310000000003</v>
      </c>
      <c r="F86" s="243"/>
      <c r="G86" s="244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1.1800000000000001E-3</v>
      </c>
      <c r="O86" s="228">
        <f>ROUND(E86*N86,2)</f>
        <v>0.66</v>
      </c>
      <c r="P86" s="228">
        <v>0</v>
      </c>
      <c r="Q86" s="228">
        <f>ROUND(E86*P86,2)</f>
        <v>0</v>
      </c>
      <c r="R86" s="228"/>
      <c r="S86" s="228" t="s">
        <v>131</v>
      </c>
      <c r="T86" s="228" t="s">
        <v>132</v>
      </c>
      <c r="U86" s="228">
        <v>0</v>
      </c>
      <c r="V86" s="228">
        <f>ROUND(E86*U86,2)</f>
        <v>0</v>
      </c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215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5"/>
      <c r="B87" s="226"/>
      <c r="C87" s="254" t="s">
        <v>220</v>
      </c>
      <c r="D87" s="230"/>
      <c r="E87" s="231">
        <v>101.32100000000001</v>
      </c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8"/>
      <c r="U87" s="228"/>
      <c r="V87" s="228"/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135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25"/>
      <c r="B88" s="226"/>
      <c r="C88" s="254" t="s">
        <v>221</v>
      </c>
      <c r="D88" s="230"/>
      <c r="E88" s="231">
        <v>80.741100000000003</v>
      </c>
      <c r="F88" s="228"/>
      <c r="G88" s="228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135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25"/>
      <c r="B89" s="226"/>
      <c r="C89" s="254" t="s">
        <v>222</v>
      </c>
      <c r="D89" s="230"/>
      <c r="E89" s="231">
        <v>327.26100000000002</v>
      </c>
      <c r="F89" s="228"/>
      <c r="G89" s="228"/>
      <c r="H89" s="228"/>
      <c r="I89" s="228"/>
      <c r="J89" s="228"/>
      <c r="K89" s="228"/>
      <c r="L89" s="228"/>
      <c r="M89" s="228"/>
      <c r="N89" s="228"/>
      <c r="O89" s="228"/>
      <c r="P89" s="228"/>
      <c r="Q89" s="228"/>
      <c r="R89" s="228"/>
      <c r="S89" s="228"/>
      <c r="T89" s="228"/>
      <c r="U89" s="228"/>
      <c r="V89" s="228"/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135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25"/>
      <c r="B90" s="226"/>
      <c r="C90" s="254" t="s">
        <v>223</v>
      </c>
      <c r="D90" s="230"/>
      <c r="E90" s="231">
        <v>47.42</v>
      </c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135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ht="33.75" outlineLevel="1">
      <c r="A91" s="239">
        <v>25</v>
      </c>
      <c r="B91" s="240" t="s">
        <v>224</v>
      </c>
      <c r="C91" s="253" t="s">
        <v>225</v>
      </c>
      <c r="D91" s="241" t="s">
        <v>141</v>
      </c>
      <c r="E91" s="242">
        <v>137.87400000000002</v>
      </c>
      <c r="F91" s="243"/>
      <c r="G91" s="244">
        <f>ROUND(E91*F91,2)</f>
        <v>0</v>
      </c>
      <c r="H91" s="229"/>
      <c r="I91" s="228">
        <f>ROUND(E91*H91,2)</f>
        <v>0</v>
      </c>
      <c r="J91" s="229"/>
      <c r="K91" s="228">
        <f>ROUND(E91*J91,2)</f>
        <v>0</v>
      </c>
      <c r="L91" s="228">
        <v>21</v>
      </c>
      <c r="M91" s="228">
        <f>G91*(1+L91/100)</f>
        <v>0</v>
      </c>
      <c r="N91" s="228">
        <v>1.1800000000000001E-3</v>
      </c>
      <c r="O91" s="228">
        <f>ROUND(E91*N91,2)</f>
        <v>0.16</v>
      </c>
      <c r="P91" s="228">
        <v>0</v>
      </c>
      <c r="Q91" s="228">
        <f>ROUND(E91*P91,2)</f>
        <v>0</v>
      </c>
      <c r="R91" s="228"/>
      <c r="S91" s="228" t="s">
        <v>166</v>
      </c>
      <c r="T91" s="228" t="s">
        <v>161</v>
      </c>
      <c r="U91" s="228">
        <v>0</v>
      </c>
      <c r="V91" s="228">
        <f>ROUND(E91*U91,2)</f>
        <v>0</v>
      </c>
      <c r="W91" s="22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215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>
      <c r="A92" s="225"/>
      <c r="B92" s="226"/>
      <c r="C92" s="254" t="s">
        <v>226</v>
      </c>
      <c r="D92" s="230"/>
      <c r="E92" s="231">
        <v>21.89</v>
      </c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135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25"/>
      <c r="B93" s="226"/>
      <c r="C93" s="254" t="s">
        <v>227</v>
      </c>
      <c r="D93" s="230"/>
      <c r="E93" s="231">
        <v>60.599000000000004</v>
      </c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135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25"/>
      <c r="B94" s="226"/>
      <c r="C94" s="254" t="s">
        <v>228</v>
      </c>
      <c r="D94" s="230"/>
      <c r="E94" s="231">
        <v>17.490000000000002</v>
      </c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135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25"/>
      <c r="B95" s="226"/>
      <c r="C95" s="254" t="s">
        <v>229</v>
      </c>
      <c r="D95" s="230"/>
      <c r="E95" s="231">
        <v>37.895000000000003</v>
      </c>
      <c r="F95" s="228"/>
      <c r="G95" s="228"/>
      <c r="H95" s="228"/>
      <c r="I95" s="228"/>
      <c r="J95" s="228"/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135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ht="22.5" outlineLevel="1">
      <c r="A96" s="239">
        <v>26</v>
      </c>
      <c r="B96" s="240" t="s">
        <v>230</v>
      </c>
      <c r="C96" s="253" t="s">
        <v>231</v>
      </c>
      <c r="D96" s="241" t="s">
        <v>141</v>
      </c>
      <c r="E96" s="242">
        <v>708.40000000000009</v>
      </c>
      <c r="F96" s="243"/>
      <c r="G96" s="244">
        <f>ROUND(E96*F96,2)</f>
        <v>0</v>
      </c>
      <c r="H96" s="229"/>
      <c r="I96" s="228">
        <f>ROUND(E96*H96,2)</f>
        <v>0</v>
      </c>
      <c r="J96" s="229"/>
      <c r="K96" s="228">
        <f>ROUND(E96*J96,2)</f>
        <v>0</v>
      </c>
      <c r="L96" s="228">
        <v>21</v>
      </c>
      <c r="M96" s="228">
        <f>G96*(1+L96/100)</f>
        <v>0</v>
      </c>
      <c r="N96" s="228">
        <v>3.9000000000000003E-3</v>
      </c>
      <c r="O96" s="228">
        <f>ROUND(E96*N96,2)</f>
        <v>2.76</v>
      </c>
      <c r="P96" s="228">
        <v>0</v>
      </c>
      <c r="Q96" s="228">
        <f>ROUND(E96*P96,2)</f>
        <v>0</v>
      </c>
      <c r="R96" s="228"/>
      <c r="S96" s="228" t="s">
        <v>131</v>
      </c>
      <c r="T96" s="228" t="s">
        <v>132</v>
      </c>
      <c r="U96" s="228">
        <v>0</v>
      </c>
      <c r="V96" s="228">
        <f>ROUND(E96*U96,2)</f>
        <v>0</v>
      </c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232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25"/>
      <c r="B97" s="226"/>
      <c r="C97" s="254" t="s">
        <v>233</v>
      </c>
      <c r="D97" s="230"/>
      <c r="E97" s="231">
        <v>125.4</v>
      </c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135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25"/>
      <c r="B98" s="226"/>
      <c r="C98" s="254" t="s">
        <v>234</v>
      </c>
      <c r="D98" s="230"/>
      <c r="E98" s="231">
        <v>147.4</v>
      </c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135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25"/>
      <c r="B99" s="226"/>
      <c r="C99" s="254" t="s">
        <v>235</v>
      </c>
      <c r="D99" s="230"/>
      <c r="E99" s="231">
        <v>346.5</v>
      </c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135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25"/>
      <c r="B100" s="226"/>
      <c r="C100" s="254" t="s">
        <v>171</v>
      </c>
      <c r="D100" s="230"/>
      <c r="E100" s="231">
        <v>89.100000000000009</v>
      </c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135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ht="22.5" outlineLevel="1">
      <c r="A101" s="245">
        <v>27</v>
      </c>
      <c r="B101" s="246" t="s">
        <v>236</v>
      </c>
      <c r="C101" s="255" t="s">
        <v>237</v>
      </c>
      <c r="D101" s="247" t="s">
        <v>198</v>
      </c>
      <c r="E101" s="248">
        <v>1.0170000000000001</v>
      </c>
      <c r="F101" s="249"/>
      <c r="G101" s="250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8">
        <v>0</v>
      </c>
      <c r="O101" s="228">
        <f>ROUND(E101*N101,2)</f>
        <v>0</v>
      </c>
      <c r="P101" s="228">
        <v>0</v>
      </c>
      <c r="Q101" s="228">
        <f>ROUND(E101*P101,2)</f>
        <v>0</v>
      </c>
      <c r="R101" s="228"/>
      <c r="S101" s="228" t="s">
        <v>131</v>
      </c>
      <c r="T101" s="228" t="s">
        <v>132</v>
      </c>
      <c r="U101" s="228">
        <v>0</v>
      </c>
      <c r="V101" s="228">
        <f>ROUND(E101*U101,2)</f>
        <v>0</v>
      </c>
      <c r="W101" s="22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215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>
      <c r="A102" s="233" t="s">
        <v>126</v>
      </c>
      <c r="B102" s="234" t="s">
        <v>86</v>
      </c>
      <c r="C102" s="252" t="s">
        <v>87</v>
      </c>
      <c r="D102" s="235"/>
      <c r="E102" s="236"/>
      <c r="F102" s="237"/>
      <c r="G102" s="238">
        <f>SUMIF(AG103:AG118,"&lt;&gt;NOR",G103:G118)</f>
        <v>0</v>
      </c>
      <c r="H102" s="232"/>
      <c r="I102" s="232">
        <f>SUM(I103:I118)</f>
        <v>0</v>
      </c>
      <c r="J102" s="232"/>
      <c r="K102" s="232">
        <f>SUM(K103:K118)</f>
        <v>0</v>
      </c>
      <c r="L102" s="232"/>
      <c r="M102" s="232">
        <f>SUM(M103:M118)</f>
        <v>0</v>
      </c>
      <c r="N102" s="232"/>
      <c r="O102" s="232">
        <f>SUM(O103:O118)</f>
        <v>1.17</v>
      </c>
      <c r="P102" s="232"/>
      <c r="Q102" s="232">
        <f>SUM(Q103:Q118)</f>
        <v>0.45</v>
      </c>
      <c r="R102" s="232"/>
      <c r="S102" s="232"/>
      <c r="T102" s="232"/>
      <c r="U102" s="232"/>
      <c r="V102" s="232">
        <f>SUM(V103:V118)</f>
        <v>0</v>
      </c>
      <c r="W102" s="232"/>
      <c r="AG102" t="s">
        <v>127</v>
      </c>
    </row>
    <row r="103" spans="1:60" ht="22.5" outlineLevel="1">
      <c r="A103" s="239">
        <v>28</v>
      </c>
      <c r="B103" s="240" t="s">
        <v>238</v>
      </c>
      <c r="C103" s="253" t="s">
        <v>239</v>
      </c>
      <c r="D103" s="241" t="s">
        <v>141</v>
      </c>
      <c r="E103" s="242">
        <v>213.67000000000002</v>
      </c>
      <c r="F103" s="243"/>
      <c r="G103" s="244">
        <f>ROUND(E103*F103,2)</f>
        <v>0</v>
      </c>
      <c r="H103" s="229"/>
      <c r="I103" s="228">
        <f>ROUND(E103*H103,2)</f>
        <v>0</v>
      </c>
      <c r="J103" s="229"/>
      <c r="K103" s="228">
        <f>ROUND(E103*J103,2)</f>
        <v>0</v>
      </c>
      <c r="L103" s="228">
        <v>21</v>
      </c>
      <c r="M103" s="228">
        <f>G103*(1+L103/100)</f>
        <v>0</v>
      </c>
      <c r="N103" s="228">
        <v>0</v>
      </c>
      <c r="O103" s="228">
        <f>ROUND(E103*N103,2)</f>
        <v>0</v>
      </c>
      <c r="P103" s="228">
        <v>2.1000000000000003E-3</v>
      </c>
      <c r="Q103" s="228">
        <f>ROUND(E103*P103,2)</f>
        <v>0.45</v>
      </c>
      <c r="R103" s="228"/>
      <c r="S103" s="228" t="s">
        <v>131</v>
      </c>
      <c r="T103" s="228" t="s">
        <v>132</v>
      </c>
      <c r="U103" s="228">
        <v>0</v>
      </c>
      <c r="V103" s="228">
        <f>ROUND(E103*U103,2)</f>
        <v>0</v>
      </c>
      <c r="W103" s="22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215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25"/>
      <c r="B104" s="226"/>
      <c r="C104" s="254" t="s">
        <v>240</v>
      </c>
      <c r="D104" s="230"/>
      <c r="E104" s="231">
        <v>29.32</v>
      </c>
      <c r="F104" s="228"/>
      <c r="G104" s="228"/>
      <c r="H104" s="228"/>
      <c r="I104" s="228"/>
      <c r="J104" s="228"/>
      <c r="K104" s="228"/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22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135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>
      <c r="A105" s="225"/>
      <c r="B105" s="226"/>
      <c r="C105" s="254" t="s">
        <v>241</v>
      </c>
      <c r="D105" s="230"/>
      <c r="E105" s="231">
        <v>88.940000000000012</v>
      </c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22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135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>
      <c r="A106" s="225"/>
      <c r="B106" s="226"/>
      <c r="C106" s="254" t="s">
        <v>242</v>
      </c>
      <c r="D106" s="230"/>
      <c r="E106" s="231">
        <v>26</v>
      </c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22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135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25"/>
      <c r="B107" s="226"/>
      <c r="C107" s="254" t="s">
        <v>243</v>
      </c>
      <c r="D107" s="230"/>
      <c r="E107" s="231">
        <v>69.410000000000011</v>
      </c>
      <c r="F107" s="228"/>
      <c r="G107" s="228"/>
      <c r="H107" s="228"/>
      <c r="I107" s="228"/>
      <c r="J107" s="228"/>
      <c r="K107" s="228"/>
      <c r="L107" s="228"/>
      <c r="M107" s="228"/>
      <c r="N107" s="228"/>
      <c r="O107" s="228"/>
      <c r="P107" s="228"/>
      <c r="Q107" s="228"/>
      <c r="R107" s="228"/>
      <c r="S107" s="228"/>
      <c r="T107" s="228"/>
      <c r="U107" s="228"/>
      <c r="V107" s="228"/>
      <c r="W107" s="22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135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ht="22.5" outlineLevel="1">
      <c r="A108" s="239">
        <v>29</v>
      </c>
      <c r="B108" s="240" t="s">
        <v>244</v>
      </c>
      <c r="C108" s="253" t="s">
        <v>245</v>
      </c>
      <c r="D108" s="241" t="s">
        <v>141</v>
      </c>
      <c r="E108" s="242">
        <v>63.2</v>
      </c>
      <c r="F108" s="243"/>
      <c r="G108" s="244">
        <f>ROUND(E108*F108,2)</f>
        <v>0</v>
      </c>
      <c r="H108" s="229"/>
      <c r="I108" s="228">
        <f>ROUND(E108*H108,2)</f>
        <v>0</v>
      </c>
      <c r="J108" s="229"/>
      <c r="K108" s="228">
        <f>ROUND(E108*J108,2)</f>
        <v>0</v>
      </c>
      <c r="L108" s="228">
        <v>21</v>
      </c>
      <c r="M108" s="228">
        <f>G108*(1+L108/100)</f>
        <v>0</v>
      </c>
      <c r="N108" s="228">
        <v>1.2830000000000001E-2</v>
      </c>
      <c r="O108" s="228">
        <f>ROUND(E108*N108,2)</f>
        <v>0.81</v>
      </c>
      <c r="P108" s="228">
        <v>0</v>
      </c>
      <c r="Q108" s="228">
        <f>ROUND(E108*P108,2)</f>
        <v>0</v>
      </c>
      <c r="R108" s="228"/>
      <c r="S108" s="228" t="s">
        <v>131</v>
      </c>
      <c r="T108" s="228" t="s">
        <v>132</v>
      </c>
      <c r="U108" s="228">
        <v>0</v>
      </c>
      <c r="V108" s="228">
        <f>ROUND(E108*U108,2)</f>
        <v>0</v>
      </c>
      <c r="W108" s="22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215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>
      <c r="A109" s="225"/>
      <c r="B109" s="226"/>
      <c r="C109" s="254" t="s">
        <v>246</v>
      </c>
      <c r="D109" s="230"/>
      <c r="E109" s="231">
        <v>19.100000000000001</v>
      </c>
      <c r="F109" s="228"/>
      <c r="G109" s="228"/>
      <c r="H109" s="228"/>
      <c r="I109" s="228"/>
      <c r="J109" s="228"/>
      <c r="K109" s="228"/>
      <c r="L109" s="228"/>
      <c r="M109" s="228"/>
      <c r="N109" s="228"/>
      <c r="O109" s="228"/>
      <c r="P109" s="228"/>
      <c r="Q109" s="228"/>
      <c r="R109" s="228"/>
      <c r="S109" s="228"/>
      <c r="T109" s="228"/>
      <c r="U109" s="228"/>
      <c r="V109" s="228"/>
      <c r="W109" s="22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135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25"/>
      <c r="B110" s="226"/>
      <c r="C110" s="254" t="s">
        <v>247</v>
      </c>
      <c r="D110" s="230"/>
      <c r="E110" s="231">
        <v>19.700000000000003</v>
      </c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135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25"/>
      <c r="B111" s="226"/>
      <c r="C111" s="254" t="s">
        <v>248</v>
      </c>
      <c r="D111" s="230"/>
      <c r="E111" s="231">
        <v>11.4</v>
      </c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135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25"/>
      <c r="B112" s="226"/>
      <c r="C112" s="254" t="s">
        <v>249</v>
      </c>
      <c r="D112" s="230"/>
      <c r="E112" s="231">
        <v>13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135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ht="22.5" outlineLevel="1">
      <c r="A113" s="239">
        <v>30</v>
      </c>
      <c r="B113" s="240" t="s">
        <v>250</v>
      </c>
      <c r="C113" s="253" t="s">
        <v>251</v>
      </c>
      <c r="D113" s="241" t="s">
        <v>130</v>
      </c>
      <c r="E113" s="242">
        <v>19</v>
      </c>
      <c r="F113" s="243"/>
      <c r="G113" s="244">
        <f>ROUND(E113*F113,2)</f>
        <v>0</v>
      </c>
      <c r="H113" s="229"/>
      <c r="I113" s="228">
        <f>ROUND(E113*H113,2)</f>
        <v>0</v>
      </c>
      <c r="J113" s="229"/>
      <c r="K113" s="228">
        <f>ROUND(E113*J113,2)</f>
        <v>0</v>
      </c>
      <c r="L113" s="228">
        <v>21</v>
      </c>
      <c r="M113" s="228">
        <f>G113*(1+L113/100)</f>
        <v>0</v>
      </c>
      <c r="N113" s="228">
        <v>1.8910000000000003E-2</v>
      </c>
      <c r="O113" s="228">
        <f>ROUND(E113*N113,2)</f>
        <v>0.36</v>
      </c>
      <c r="P113" s="228">
        <v>0</v>
      </c>
      <c r="Q113" s="228">
        <f>ROUND(E113*P113,2)</f>
        <v>0</v>
      </c>
      <c r="R113" s="228"/>
      <c r="S113" s="228" t="s">
        <v>131</v>
      </c>
      <c r="T113" s="228" t="s">
        <v>132</v>
      </c>
      <c r="U113" s="228">
        <v>0</v>
      </c>
      <c r="V113" s="228">
        <f>ROUND(E113*U113,2)</f>
        <v>0</v>
      </c>
      <c r="W113" s="22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215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>
      <c r="A114" s="225"/>
      <c r="B114" s="226"/>
      <c r="C114" s="254" t="s">
        <v>134</v>
      </c>
      <c r="D114" s="230"/>
      <c r="E114" s="231">
        <v>4</v>
      </c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135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>
      <c r="A115" s="225"/>
      <c r="B115" s="226"/>
      <c r="C115" s="254" t="s">
        <v>252</v>
      </c>
      <c r="D115" s="230"/>
      <c r="E115" s="231">
        <v>6</v>
      </c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135</v>
      </c>
      <c r="AH115" s="208">
        <v>0</v>
      </c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25"/>
      <c r="B116" s="226"/>
      <c r="C116" s="254" t="s">
        <v>253</v>
      </c>
      <c r="D116" s="230"/>
      <c r="E116" s="231">
        <v>4</v>
      </c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135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25"/>
      <c r="B117" s="226"/>
      <c r="C117" s="254" t="s">
        <v>254</v>
      </c>
      <c r="D117" s="230"/>
      <c r="E117" s="231">
        <v>5</v>
      </c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135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ht="22.5" outlineLevel="1">
      <c r="A118" s="245">
        <v>31</v>
      </c>
      <c r="B118" s="246" t="s">
        <v>255</v>
      </c>
      <c r="C118" s="255" t="s">
        <v>256</v>
      </c>
      <c r="D118" s="247" t="s">
        <v>198</v>
      </c>
      <c r="E118" s="248">
        <v>1.0690000000000002</v>
      </c>
      <c r="F118" s="249"/>
      <c r="G118" s="250">
        <f>ROUND(E118*F118,2)</f>
        <v>0</v>
      </c>
      <c r="H118" s="229"/>
      <c r="I118" s="228">
        <f>ROUND(E118*H118,2)</f>
        <v>0</v>
      </c>
      <c r="J118" s="229"/>
      <c r="K118" s="228">
        <f>ROUND(E118*J118,2)</f>
        <v>0</v>
      </c>
      <c r="L118" s="228">
        <v>21</v>
      </c>
      <c r="M118" s="228">
        <f>G118*(1+L118/100)</f>
        <v>0</v>
      </c>
      <c r="N118" s="228">
        <v>0</v>
      </c>
      <c r="O118" s="228">
        <f>ROUND(E118*N118,2)</f>
        <v>0</v>
      </c>
      <c r="P118" s="228">
        <v>0</v>
      </c>
      <c r="Q118" s="228">
        <f>ROUND(E118*P118,2)</f>
        <v>0</v>
      </c>
      <c r="R118" s="228"/>
      <c r="S118" s="228" t="s">
        <v>131</v>
      </c>
      <c r="T118" s="228" t="s">
        <v>132</v>
      </c>
      <c r="U118" s="228">
        <v>0</v>
      </c>
      <c r="V118" s="228">
        <f>ROUND(E118*U118,2)</f>
        <v>0</v>
      </c>
      <c r="W118" s="22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215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>
      <c r="A119" s="233" t="s">
        <v>126</v>
      </c>
      <c r="B119" s="234" t="s">
        <v>94</v>
      </c>
      <c r="C119" s="252" t="s">
        <v>95</v>
      </c>
      <c r="D119" s="235"/>
      <c r="E119" s="236"/>
      <c r="F119" s="237"/>
      <c r="G119" s="238">
        <f>SUMIF(AG120:AG130,"&lt;&gt;NOR",G120:G130)</f>
        <v>0</v>
      </c>
      <c r="H119" s="232"/>
      <c r="I119" s="232">
        <f>SUM(I120:I130)</f>
        <v>0</v>
      </c>
      <c r="J119" s="232"/>
      <c r="K119" s="232">
        <f>SUM(K120:K130)</f>
        <v>0</v>
      </c>
      <c r="L119" s="232"/>
      <c r="M119" s="232">
        <f>SUM(M120:M130)</f>
        <v>0</v>
      </c>
      <c r="N119" s="232"/>
      <c r="O119" s="232">
        <f>SUM(O120:O130)</f>
        <v>0.04</v>
      </c>
      <c r="P119" s="232"/>
      <c r="Q119" s="232">
        <f>SUM(Q120:Q130)</f>
        <v>0</v>
      </c>
      <c r="R119" s="232"/>
      <c r="S119" s="232"/>
      <c r="T119" s="232"/>
      <c r="U119" s="232"/>
      <c r="V119" s="232">
        <f>SUM(V120:V130)</f>
        <v>0</v>
      </c>
      <c r="W119" s="232"/>
      <c r="AG119" t="s">
        <v>127</v>
      </c>
    </row>
    <row r="120" spans="1:60" outlineLevel="1">
      <c r="A120" s="239">
        <v>32</v>
      </c>
      <c r="B120" s="240" t="s">
        <v>257</v>
      </c>
      <c r="C120" s="253" t="s">
        <v>258</v>
      </c>
      <c r="D120" s="241" t="s">
        <v>130</v>
      </c>
      <c r="E120" s="242">
        <v>32</v>
      </c>
      <c r="F120" s="243"/>
      <c r="G120" s="244">
        <f>ROUND(E120*F120,2)</f>
        <v>0</v>
      </c>
      <c r="H120" s="229"/>
      <c r="I120" s="228">
        <f>ROUND(E120*H120,2)</f>
        <v>0</v>
      </c>
      <c r="J120" s="229"/>
      <c r="K120" s="228">
        <f>ROUND(E120*J120,2)</f>
        <v>0</v>
      </c>
      <c r="L120" s="228">
        <v>21</v>
      </c>
      <c r="M120" s="228">
        <f>G120*(1+L120/100)</f>
        <v>0</v>
      </c>
      <c r="N120" s="228">
        <v>0</v>
      </c>
      <c r="O120" s="228">
        <f>ROUND(E120*N120,2)</f>
        <v>0</v>
      </c>
      <c r="P120" s="228">
        <v>0</v>
      </c>
      <c r="Q120" s="228">
        <f>ROUND(E120*P120,2)</f>
        <v>0</v>
      </c>
      <c r="R120" s="228"/>
      <c r="S120" s="228" t="s">
        <v>131</v>
      </c>
      <c r="T120" s="228" t="s">
        <v>132</v>
      </c>
      <c r="U120" s="228">
        <v>0</v>
      </c>
      <c r="V120" s="228">
        <f>ROUND(E120*U120,2)</f>
        <v>0</v>
      </c>
      <c r="W120" s="22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215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>
      <c r="A121" s="225"/>
      <c r="B121" s="226"/>
      <c r="C121" s="254" t="s">
        <v>134</v>
      </c>
      <c r="D121" s="230"/>
      <c r="E121" s="231">
        <v>4</v>
      </c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135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25"/>
      <c r="B122" s="226"/>
      <c r="C122" s="254" t="s">
        <v>136</v>
      </c>
      <c r="D122" s="230"/>
      <c r="E122" s="231">
        <v>15</v>
      </c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135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>
      <c r="A123" s="225"/>
      <c r="B123" s="226"/>
      <c r="C123" s="254" t="s">
        <v>137</v>
      </c>
      <c r="D123" s="230"/>
      <c r="E123" s="231">
        <v>2</v>
      </c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135</v>
      </c>
      <c r="AH123" s="208">
        <v>0</v>
      </c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25"/>
      <c r="B124" s="226"/>
      <c r="C124" s="254" t="s">
        <v>138</v>
      </c>
      <c r="D124" s="230"/>
      <c r="E124" s="231">
        <v>11</v>
      </c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135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ht="22.5" outlineLevel="1">
      <c r="A125" s="239">
        <v>33</v>
      </c>
      <c r="B125" s="240" t="s">
        <v>259</v>
      </c>
      <c r="C125" s="253" t="s">
        <v>260</v>
      </c>
      <c r="D125" s="241" t="s">
        <v>130</v>
      </c>
      <c r="E125" s="242">
        <v>32</v>
      </c>
      <c r="F125" s="243"/>
      <c r="G125" s="244">
        <f>ROUND(E125*F125,2)</f>
        <v>0</v>
      </c>
      <c r="H125" s="229"/>
      <c r="I125" s="228">
        <f>ROUND(E125*H125,2)</f>
        <v>0</v>
      </c>
      <c r="J125" s="229"/>
      <c r="K125" s="228">
        <f>ROUND(E125*J125,2)</f>
        <v>0</v>
      </c>
      <c r="L125" s="228">
        <v>21</v>
      </c>
      <c r="M125" s="228">
        <f>G125*(1+L125/100)</f>
        <v>0</v>
      </c>
      <c r="N125" s="228">
        <v>1.2000000000000001E-3</v>
      </c>
      <c r="O125" s="228">
        <f>ROUND(E125*N125,2)</f>
        <v>0.04</v>
      </c>
      <c r="P125" s="228">
        <v>0</v>
      </c>
      <c r="Q125" s="228">
        <f>ROUND(E125*P125,2)</f>
        <v>0</v>
      </c>
      <c r="R125" s="228"/>
      <c r="S125" s="228" t="s">
        <v>131</v>
      </c>
      <c r="T125" s="228" t="s">
        <v>132</v>
      </c>
      <c r="U125" s="228">
        <v>0</v>
      </c>
      <c r="V125" s="228">
        <f>ROUND(E125*U125,2)</f>
        <v>0</v>
      </c>
      <c r="W125" s="22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232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25"/>
      <c r="B126" s="226"/>
      <c r="C126" s="254" t="s">
        <v>134</v>
      </c>
      <c r="D126" s="230"/>
      <c r="E126" s="231">
        <v>4</v>
      </c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8"/>
      <c r="V126" s="228"/>
      <c r="W126" s="22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135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>
      <c r="A127" s="225"/>
      <c r="B127" s="226"/>
      <c r="C127" s="254" t="s">
        <v>136</v>
      </c>
      <c r="D127" s="230"/>
      <c r="E127" s="231">
        <v>15</v>
      </c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135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25"/>
      <c r="B128" s="226"/>
      <c r="C128" s="254" t="s">
        <v>137</v>
      </c>
      <c r="D128" s="230"/>
      <c r="E128" s="231">
        <v>2</v>
      </c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135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>
      <c r="A129" s="225"/>
      <c r="B129" s="226"/>
      <c r="C129" s="254" t="s">
        <v>138</v>
      </c>
      <c r="D129" s="230"/>
      <c r="E129" s="231">
        <v>11</v>
      </c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228"/>
      <c r="T129" s="228"/>
      <c r="U129" s="228"/>
      <c r="V129" s="228"/>
      <c r="W129" s="22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135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ht="22.5" outlineLevel="1">
      <c r="A130" s="245">
        <v>34</v>
      </c>
      <c r="B130" s="246" t="s">
        <v>261</v>
      </c>
      <c r="C130" s="255" t="s">
        <v>262</v>
      </c>
      <c r="D130" s="247" t="s">
        <v>0</v>
      </c>
      <c r="E130" s="248">
        <v>1370.546</v>
      </c>
      <c r="F130" s="249"/>
      <c r="G130" s="250">
        <f>ROUND(E130*F130,2)</f>
        <v>0</v>
      </c>
      <c r="H130" s="229"/>
      <c r="I130" s="228">
        <f>ROUND(E130*H130,2)</f>
        <v>0</v>
      </c>
      <c r="J130" s="229"/>
      <c r="K130" s="228">
        <f>ROUND(E130*J130,2)</f>
        <v>0</v>
      </c>
      <c r="L130" s="228">
        <v>21</v>
      </c>
      <c r="M130" s="228">
        <f>G130*(1+L130/100)</f>
        <v>0</v>
      </c>
      <c r="N130" s="228">
        <v>0</v>
      </c>
      <c r="O130" s="228">
        <f>ROUND(E130*N130,2)</f>
        <v>0</v>
      </c>
      <c r="P130" s="228">
        <v>0</v>
      </c>
      <c r="Q130" s="228">
        <f>ROUND(E130*P130,2)</f>
        <v>0</v>
      </c>
      <c r="R130" s="228"/>
      <c r="S130" s="228" t="s">
        <v>131</v>
      </c>
      <c r="T130" s="228" t="s">
        <v>132</v>
      </c>
      <c r="U130" s="228">
        <v>0</v>
      </c>
      <c r="V130" s="228">
        <f>ROUND(E130*U130,2)</f>
        <v>0</v>
      </c>
      <c r="W130" s="22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215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>
      <c r="A131" s="233" t="s">
        <v>126</v>
      </c>
      <c r="B131" s="234" t="s">
        <v>88</v>
      </c>
      <c r="C131" s="252" t="s">
        <v>89</v>
      </c>
      <c r="D131" s="235"/>
      <c r="E131" s="236"/>
      <c r="F131" s="237"/>
      <c r="G131" s="238">
        <f>SUMIF(AG132:AG170,"&lt;&gt;NOR",G132:G170)</f>
        <v>0</v>
      </c>
      <c r="H131" s="232"/>
      <c r="I131" s="232">
        <f>SUM(I132:I170)</f>
        <v>0</v>
      </c>
      <c r="J131" s="232"/>
      <c r="K131" s="232">
        <f>SUM(K132:K170)</f>
        <v>0</v>
      </c>
      <c r="L131" s="232"/>
      <c r="M131" s="232">
        <f>SUM(M132:M170)</f>
        <v>0</v>
      </c>
      <c r="N131" s="232"/>
      <c r="O131" s="232">
        <f>SUM(O132:O170)</f>
        <v>0.94000000000000017</v>
      </c>
      <c r="P131" s="232"/>
      <c r="Q131" s="232">
        <f>SUM(Q132:Q170)</f>
        <v>0.48</v>
      </c>
      <c r="R131" s="232"/>
      <c r="S131" s="232"/>
      <c r="T131" s="232"/>
      <c r="U131" s="232"/>
      <c r="V131" s="232">
        <f>SUM(V132:V170)</f>
        <v>0</v>
      </c>
      <c r="W131" s="232"/>
      <c r="AG131" t="s">
        <v>127</v>
      </c>
    </row>
    <row r="132" spans="1:60" ht="22.5" outlineLevel="1">
      <c r="A132" s="239">
        <v>35</v>
      </c>
      <c r="B132" s="240" t="s">
        <v>263</v>
      </c>
      <c r="C132" s="253" t="s">
        <v>264</v>
      </c>
      <c r="D132" s="241" t="s">
        <v>130</v>
      </c>
      <c r="E132" s="242">
        <v>20</v>
      </c>
      <c r="F132" s="243"/>
      <c r="G132" s="244">
        <f>ROUND(E132*F132,2)</f>
        <v>0</v>
      </c>
      <c r="H132" s="229"/>
      <c r="I132" s="228">
        <f>ROUND(E132*H132,2)</f>
        <v>0</v>
      </c>
      <c r="J132" s="229"/>
      <c r="K132" s="228">
        <f>ROUND(E132*J132,2)</f>
        <v>0</v>
      </c>
      <c r="L132" s="228">
        <v>21</v>
      </c>
      <c r="M132" s="228">
        <f>G132*(1+L132/100)</f>
        <v>0</v>
      </c>
      <c r="N132" s="228">
        <v>0</v>
      </c>
      <c r="O132" s="228">
        <f>ROUND(E132*N132,2)</f>
        <v>0</v>
      </c>
      <c r="P132" s="228">
        <v>2.4E-2</v>
      </c>
      <c r="Q132" s="228">
        <f>ROUND(E132*P132,2)</f>
        <v>0.48</v>
      </c>
      <c r="R132" s="228"/>
      <c r="S132" s="228" t="s">
        <v>131</v>
      </c>
      <c r="T132" s="228" t="s">
        <v>132</v>
      </c>
      <c r="U132" s="228">
        <v>0</v>
      </c>
      <c r="V132" s="228">
        <f>ROUND(E132*U132,2)</f>
        <v>0</v>
      </c>
      <c r="W132" s="22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215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>
      <c r="A133" s="225"/>
      <c r="B133" s="226"/>
      <c r="C133" s="254" t="s">
        <v>265</v>
      </c>
      <c r="D133" s="230"/>
      <c r="E133" s="231"/>
      <c r="F133" s="228"/>
      <c r="G133" s="228"/>
      <c r="H133" s="228"/>
      <c r="I133" s="228"/>
      <c r="J133" s="228"/>
      <c r="K133" s="228"/>
      <c r="L133" s="228"/>
      <c r="M133" s="228"/>
      <c r="N133" s="228"/>
      <c r="O133" s="228"/>
      <c r="P133" s="228"/>
      <c r="Q133" s="228"/>
      <c r="R133" s="228"/>
      <c r="S133" s="228"/>
      <c r="T133" s="228"/>
      <c r="U133" s="228"/>
      <c r="V133" s="228"/>
      <c r="W133" s="22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135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>
      <c r="A134" s="225"/>
      <c r="B134" s="226"/>
      <c r="C134" s="254" t="s">
        <v>266</v>
      </c>
      <c r="D134" s="230"/>
      <c r="E134" s="231">
        <v>10</v>
      </c>
      <c r="F134" s="228"/>
      <c r="G134" s="228"/>
      <c r="H134" s="228"/>
      <c r="I134" s="228"/>
      <c r="J134" s="228"/>
      <c r="K134" s="228"/>
      <c r="L134" s="228"/>
      <c r="M134" s="228"/>
      <c r="N134" s="228"/>
      <c r="O134" s="228"/>
      <c r="P134" s="228"/>
      <c r="Q134" s="228"/>
      <c r="R134" s="228"/>
      <c r="S134" s="228"/>
      <c r="T134" s="228"/>
      <c r="U134" s="228"/>
      <c r="V134" s="228"/>
      <c r="W134" s="22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135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>
      <c r="A135" s="225"/>
      <c r="B135" s="226"/>
      <c r="C135" s="254" t="s">
        <v>194</v>
      </c>
      <c r="D135" s="230"/>
      <c r="E135" s="231">
        <v>1</v>
      </c>
      <c r="F135" s="228"/>
      <c r="G135" s="228"/>
      <c r="H135" s="228"/>
      <c r="I135" s="228"/>
      <c r="J135" s="228"/>
      <c r="K135" s="228"/>
      <c r="L135" s="228"/>
      <c r="M135" s="228"/>
      <c r="N135" s="228"/>
      <c r="O135" s="228"/>
      <c r="P135" s="228"/>
      <c r="Q135" s="228"/>
      <c r="R135" s="228"/>
      <c r="S135" s="228"/>
      <c r="T135" s="228"/>
      <c r="U135" s="228"/>
      <c r="V135" s="228"/>
      <c r="W135" s="22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135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>
      <c r="A136" s="225"/>
      <c r="B136" s="226"/>
      <c r="C136" s="254" t="s">
        <v>267</v>
      </c>
      <c r="D136" s="230"/>
      <c r="E136" s="231">
        <v>9</v>
      </c>
      <c r="F136" s="228"/>
      <c r="G136" s="228"/>
      <c r="H136" s="228"/>
      <c r="I136" s="228"/>
      <c r="J136" s="228"/>
      <c r="K136" s="228"/>
      <c r="L136" s="228"/>
      <c r="M136" s="228"/>
      <c r="N136" s="228"/>
      <c r="O136" s="228"/>
      <c r="P136" s="228"/>
      <c r="Q136" s="228"/>
      <c r="R136" s="228"/>
      <c r="S136" s="228"/>
      <c r="T136" s="228"/>
      <c r="U136" s="228"/>
      <c r="V136" s="228"/>
      <c r="W136" s="22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135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ht="22.5" outlineLevel="1">
      <c r="A137" s="239">
        <v>36</v>
      </c>
      <c r="B137" s="240" t="s">
        <v>268</v>
      </c>
      <c r="C137" s="253" t="s">
        <v>269</v>
      </c>
      <c r="D137" s="241" t="s">
        <v>130</v>
      </c>
      <c r="E137" s="242">
        <v>29</v>
      </c>
      <c r="F137" s="243"/>
      <c r="G137" s="244">
        <f>ROUND(E137*F137,2)</f>
        <v>0</v>
      </c>
      <c r="H137" s="229"/>
      <c r="I137" s="228">
        <f>ROUND(E137*H137,2)</f>
        <v>0</v>
      </c>
      <c r="J137" s="229"/>
      <c r="K137" s="228">
        <f>ROUND(E137*J137,2)</f>
        <v>0</v>
      </c>
      <c r="L137" s="228">
        <v>21</v>
      </c>
      <c r="M137" s="228">
        <f>G137*(1+L137/100)</f>
        <v>0</v>
      </c>
      <c r="N137" s="228">
        <v>0</v>
      </c>
      <c r="O137" s="228">
        <f>ROUND(E137*N137,2)</f>
        <v>0</v>
      </c>
      <c r="P137" s="228">
        <v>0</v>
      </c>
      <c r="Q137" s="228">
        <f>ROUND(E137*P137,2)</f>
        <v>0</v>
      </c>
      <c r="R137" s="228"/>
      <c r="S137" s="228" t="s">
        <v>131</v>
      </c>
      <c r="T137" s="228" t="s">
        <v>132</v>
      </c>
      <c r="U137" s="228">
        <v>0</v>
      </c>
      <c r="V137" s="228">
        <f>ROUND(E137*U137,2)</f>
        <v>0</v>
      </c>
      <c r="W137" s="22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215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>
      <c r="A138" s="225"/>
      <c r="B138" s="226"/>
      <c r="C138" s="254" t="s">
        <v>134</v>
      </c>
      <c r="D138" s="230"/>
      <c r="E138" s="231">
        <v>4</v>
      </c>
      <c r="F138" s="228"/>
      <c r="G138" s="228"/>
      <c r="H138" s="228"/>
      <c r="I138" s="228"/>
      <c r="J138" s="228"/>
      <c r="K138" s="228"/>
      <c r="L138" s="228"/>
      <c r="M138" s="228"/>
      <c r="N138" s="228"/>
      <c r="O138" s="228"/>
      <c r="P138" s="228"/>
      <c r="Q138" s="228"/>
      <c r="R138" s="228"/>
      <c r="S138" s="228"/>
      <c r="T138" s="228"/>
      <c r="U138" s="228"/>
      <c r="V138" s="228"/>
      <c r="W138" s="22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135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>
      <c r="A139" s="225"/>
      <c r="B139" s="226"/>
      <c r="C139" s="254" t="s">
        <v>270</v>
      </c>
      <c r="D139" s="230"/>
      <c r="E139" s="231">
        <v>13</v>
      </c>
      <c r="F139" s="228"/>
      <c r="G139" s="228"/>
      <c r="H139" s="228"/>
      <c r="I139" s="228"/>
      <c r="J139" s="228"/>
      <c r="K139" s="228"/>
      <c r="L139" s="228"/>
      <c r="M139" s="228"/>
      <c r="N139" s="228"/>
      <c r="O139" s="228"/>
      <c r="P139" s="228"/>
      <c r="Q139" s="228"/>
      <c r="R139" s="228"/>
      <c r="S139" s="228"/>
      <c r="T139" s="228"/>
      <c r="U139" s="228"/>
      <c r="V139" s="228"/>
      <c r="W139" s="22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135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25"/>
      <c r="B140" s="226"/>
      <c r="C140" s="254" t="s">
        <v>137</v>
      </c>
      <c r="D140" s="230"/>
      <c r="E140" s="231">
        <v>2</v>
      </c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135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25"/>
      <c r="B141" s="226"/>
      <c r="C141" s="254" t="s">
        <v>271</v>
      </c>
      <c r="D141" s="230"/>
      <c r="E141" s="231">
        <v>10</v>
      </c>
      <c r="F141" s="228"/>
      <c r="G141" s="228"/>
      <c r="H141" s="228"/>
      <c r="I141" s="228"/>
      <c r="J141" s="228"/>
      <c r="K141" s="228"/>
      <c r="L141" s="228"/>
      <c r="M141" s="228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135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ht="22.5" outlineLevel="1">
      <c r="A142" s="239">
        <v>37</v>
      </c>
      <c r="B142" s="240" t="s">
        <v>272</v>
      </c>
      <c r="C142" s="253" t="s">
        <v>273</v>
      </c>
      <c r="D142" s="241" t="s">
        <v>130</v>
      </c>
      <c r="E142" s="242">
        <v>3</v>
      </c>
      <c r="F142" s="243"/>
      <c r="G142" s="244">
        <f>ROUND(E142*F142,2)</f>
        <v>0</v>
      </c>
      <c r="H142" s="229"/>
      <c r="I142" s="228">
        <f>ROUND(E142*H142,2)</f>
        <v>0</v>
      </c>
      <c r="J142" s="229"/>
      <c r="K142" s="228">
        <f>ROUND(E142*J142,2)</f>
        <v>0</v>
      </c>
      <c r="L142" s="228">
        <v>21</v>
      </c>
      <c r="M142" s="228">
        <f>G142*(1+L142/100)</f>
        <v>0</v>
      </c>
      <c r="N142" s="228">
        <v>0</v>
      </c>
      <c r="O142" s="228">
        <f>ROUND(E142*N142,2)</f>
        <v>0</v>
      </c>
      <c r="P142" s="228">
        <v>0</v>
      </c>
      <c r="Q142" s="228">
        <f>ROUND(E142*P142,2)</f>
        <v>0</v>
      </c>
      <c r="R142" s="228"/>
      <c r="S142" s="228" t="s">
        <v>131</v>
      </c>
      <c r="T142" s="228" t="s">
        <v>132</v>
      </c>
      <c r="U142" s="228">
        <v>0</v>
      </c>
      <c r="V142" s="228">
        <f>ROUND(E142*U142,2)</f>
        <v>0</v>
      </c>
      <c r="W142" s="228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215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>
      <c r="A143" s="225"/>
      <c r="B143" s="226"/>
      <c r="C143" s="254" t="s">
        <v>274</v>
      </c>
      <c r="D143" s="230"/>
      <c r="E143" s="231">
        <v>2</v>
      </c>
      <c r="F143" s="228"/>
      <c r="G143" s="228"/>
      <c r="H143" s="228"/>
      <c r="I143" s="228"/>
      <c r="J143" s="228"/>
      <c r="K143" s="228"/>
      <c r="L143" s="228"/>
      <c r="M143" s="228"/>
      <c r="N143" s="228"/>
      <c r="O143" s="228"/>
      <c r="P143" s="228"/>
      <c r="Q143" s="228"/>
      <c r="R143" s="228"/>
      <c r="S143" s="228"/>
      <c r="T143" s="228"/>
      <c r="U143" s="228"/>
      <c r="V143" s="228"/>
      <c r="W143" s="228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135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>
      <c r="A144" s="225"/>
      <c r="B144" s="226"/>
      <c r="C144" s="254" t="s">
        <v>275</v>
      </c>
      <c r="D144" s="230"/>
      <c r="E144" s="231">
        <v>1</v>
      </c>
      <c r="F144" s="228"/>
      <c r="G144" s="228"/>
      <c r="H144" s="228"/>
      <c r="I144" s="228"/>
      <c r="J144" s="228"/>
      <c r="K144" s="228"/>
      <c r="L144" s="228"/>
      <c r="M144" s="228"/>
      <c r="N144" s="228"/>
      <c r="O144" s="228"/>
      <c r="P144" s="228"/>
      <c r="Q144" s="228"/>
      <c r="R144" s="228"/>
      <c r="S144" s="228"/>
      <c r="T144" s="228"/>
      <c r="U144" s="228"/>
      <c r="V144" s="228"/>
      <c r="W144" s="228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135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ht="22.5" outlineLevel="1">
      <c r="A145" s="239">
        <v>38</v>
      </c>
      <c r="B145" s="240" t="s">
        <v>276</v>
      </c>
      <c r="C145" s="253" t="s">
        <v>277</v>
      </c>
      <c r="D145" s="241" t="s">
        <v>130</v>
      </c>
      <c r="E145" s="242">
        <v>15</v>
      </c>
      <c r="F145" s="243"/>
      <c r="G145" s="244">
        <f>ROUND(E145*F145,2)</f>
        <v>0</v>
      </c>
      <c r="H145" s="229"/>
      <c r="I145" s="228">
        <f>ROUND(E145*H145,2)</f>
        <v>0</v>
      </c>
      <c r="J145" s="229"/>
      <c r="K145" s="228">
        <f>ROUND(E145*J145,2)</f>
        <v>0</v>
      </c>
      <c r="L145" s="228">
        <v>21</v>
      </c>
      <c r="M145" s="228">
        <f>G145*(1+L145/100)</f>
        <v>0</v>
      </c>
      <c r="N145" s="228">
        <v>2.8000000000000001E-2</v>
      </c>
      <c r="O145" s="228">
        <f>ROUND(E145*N145,2)</f>
        <v>0.42</v>
      </c>
      <c r="P145" s="228">
        <v>0</v>
      </c>
      <c r="Q145" s="228">
        <f>ROUND(E145*P145,2)</f>
        <v>0</v>
      </c>
      <c r="R145" s="228"/>
      <c r="S145" s="228" t="s">
        <v>166</v>
      </c>
      <c r="T145" s="228" t="s">
        <v>161</v>
      </c>
      <c r="U145" s="228">
        <v>0</v>
      </c>
      <c r="V145" s="228">
        <f>ROUND(E145*U145,2)</f>
        <v>0</v>
      </c>
      <c r="W145" s="228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215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>
      <c r="A146" s="225"/>
      <c r="B146" s="226"/>
      <c r="C146" s="254" t="s">
        <v>278</v>
      </c>
      <c r="D146" s="230"/>
      <c r="E146" s="231">
        <v>1</v>
      </c>
      <c r="F146" s="228"/>
      <c r="G146" s="228"/>
      <c r="H146" s="228"/>
      <c r="I146" s="228"/>
      <c r="J146" s="228"/>
      <c r="K146" s="228"/>
      <c r="L146" s="228"/>
      <c r="M146" s="228"/>
      <c r="N146" s="228"/>
      <c r="O146" s="228"/>
      <c r="P146" s="228"/>
      <c r="Q146" s="228"/>
      <c r="R146" s="228"/>
      <c r="S146" s="228"/>
      <c r="T146" s="228"/>
      <c r="U146" s="228"/>
      <c r="V146" s="228"/>
      <c r="W146" s="228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135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>
      <c r="A147" s="225"/>
      <c r="B147" s="226"/>
      <c r="C147" s="254" t="s">
        <v>279</v>
      </c>
      <c r="D147" s="230"/>
      <c r="E147" s="231">
        <v>7</v>
      </c>
      <c r="F147" s="228"/>
      <c r="G147" s="228"/>
      <c r="H147" s="228"/>
      <c r="I147" s="228"/>
      <c r="J147" s="228"/>
      <c r="K147" s="228"/>
      <c r="L147" s="228"/>
      <c r="M147" s="228"/>
      <c r="N147" s="228"/>
      <c r="O147" s="228"/>
      <c r="P147" s="228"/>
      <c r="Q147" s="228"/>
      <c r="R147" s="228"/>
      <c r="S147" s="228"/>
      <c r="T147" s="228"/>
      <c r="U147" s="228"/>
      <c r="V147" s="228"/>
      <c r="W147" s="228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135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>
      <c r="A148" s="225"/>
      <c r="B148" s="226"/>
      <c r="C148" s="254" t="s">
        <v>194</v>
      </c>
      <c r="D148" s="230"/>
      <c r="E148" s="231">
        <v>1</v>
      </c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  <c r="Q148" s="228"/>
      <c r="R148" s="228"/>
      <c r="S148" s="228"/>
      <c r="T148" s="228"/>
      <c r="U148" s="228"/>
      <c r="V148" s="228"/>
      <c r="W148" s="228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135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25"/>
      <c r="B149" s="226"/>
      <c r="C149" s="254" t="s">
        <v>280</v>
      </c>
      <c r="D149" s="230"/>
      <c r="E149" s="231">
        <v>6</v>
      </c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  <c r="Q149" s="228"/>
      <c r="R149" s="228"/>
      <c r="S149" s="228"/>
      <c r="T149" s="228"/>
      <c r="U149" s="228"/>
      <c r="V149" s="228"/>
      <c r="W149" s="22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135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ht="22.5" outlineLevel="1">
      <c r="A150" s="239">
        <v>39</v>
      </c>
      <c r="B150" s="240" t="s">
        <v>281</v>
      </c>
      <c r="C150" s="253" t="s">
        <v>282</v>
      </c>
      <c r="D150" s="241" t="s">
        <v>130</v>
      </c>
      <c r="E150" s="242">
        <v>14</v>
      </c>
      <c r="F150" s="243"/>
      <c r="G150" s="244">
        <f>ROUND(E150*F150,2)</f>
        <v>0</v>
      </c>
      <c r="H150" s="229"/>
      <c r="I150" s="228">
        <f>ROUND(E150*H150,2)</f>
        <v>0</v>
      </c>
      <c r="J150" s="229"/>
      <c r="K150" s="228">
        <f>ROUND(E150*J150,2)</f>
        <v>0</v>
      </c>
      <c r="L150" s="228">
        <v>21</v>
      </c>
      <c r="M150" s="228">
        <f>G150*(1+L150/100)</f>
        <v>0</v>
      </c>
      <c r="N150" s="228">
        <v>2.8000000000000001E-2</v>
      </c>
      <c r="O150" s="228">
        <f>ROUND(E150*N150,2)</f>
        <v>0.39</v>
      </c>
      <c r="P150" s="228">
        <v>0</v>
      </c>
      <c r="Q150" s="228">
        <f>ROUND(E150*P150,2)</f>
        <v>0</v>
      </c>
      <c r="R150" s="228"/>
      <c r="S150" s="228" t="s">
        <v>166</v>
      </c>
      <c r="T150" s="228" t="s">
        <v>161</v>
      </c>
      <c r="U150" s="228">
        <v>0</v>
      </c>
      <c r="V150" s="228">
        <f>ROUND(E150*U150,2)</f>
        <v>0</v>
      </c>
      <c r="W150" s="22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215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>
      <c r="A151" s="225"/>
      <c r="B151" s="226"/>
      <c r="C151" s="254" t="s">
        <v>283</v>
      </c>
      <c r="D151" s="230"/>
      <c r="E151" s="231">
        <v>3</v>
      </c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228"/>
      <c r="V151" s="228"/>
      <c r="W151" s="22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135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25"/>
      <c r="B152" s="226"/>
      <c r="C152" s="254" t="s">
        <v>252</v>
      </c>
      <c r="D152" s="230"/>
      <c r="E152" s="231">
        <v>6</v>
      </c>
      <c r="F152" s="228"/>
      <c r="G152" s="228"/>
      <c r="H152" s="228"/>
      <c r="I152" s="228"/>
      <c r="J152" s="228"/>
      <c r="K152" s="228"/>
      <c r="L152" s="228"/>
      <c r="M152" s="228"/>
      <c r="N152" s="228"/>
      <c r="O152" s="228"/>
      <c r="P152" s="228"/>
      <c r="Q152" s="228"/>
      <c r="R152" s="228"/>
      <c r="S152" s="228"/>
      <c r="T152" s="228"/>
      <c r="U152" s="228"/>
      <c r="V152" s="228"/>
      <c r="W152" s="22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135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25"/>
      <c r="B153" s="226"/>
      <c r="C153" s="254" t="s">
        <v>194</v>
      </c>
      <c r="D153" s="230"/>
      <c r="E153" s="231">
        <v>1</v>
      </c>
      <c r="F153" s="228"/>
      <c r="G153" s="228"/>
      <c r="H153" s="228"/>
      <c r="I153" s="228"/>
      <c r="J153" s="228"/>
      <c r="K153" s="228"/>
      <c r="L153" s="228"/>
      <c r="M153" s="228"/>
      <c r="N153" s="228"/>
      <c r="O153" s="228"/>
      <c r="P153" s="228"/>
      <c r="Q153" s="228"/>
      <c r="R153" s="228"/>
      <c r="S153" s="228"/>
      <c r="T153" s="228"/>
      <c r="U153" s="228"/>
      <c r="V153" s="228"/>
      <c r="W153" s="22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135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>
      <c r="A154" s="225"/>
      <c r="B154" s="226"/>
      <c r="C154" s="254" t="s">
        <v>284</v>
      </c>
      <c r="D154" s="230"/>
      <c r="E154" s="231">
        <v>4</v>
      </c>
      <c r="F154" s="228"/>
      <c r="G154" s="228"/>
      <c r="H154" s="228"/>
      <c r="I154" s="228"/>
      <c r="J154" s="228"/>
      <c r="K154" s="228"/>
      <c r="L154" s="228"/>
      <c r="M154" s="228"/>
      <c r="N154" s="228"/>
      <c r="O154" s="228"/>
      <c r="P154" s="228"/>
      <c r="Q154" s="228"/>
      <c r="R154" s="228"/>
      <c r="S154" s="228"/>
      <c r="T154" s="228"/>
      <c r="U154" s="228"/>
      <c r="V154" s="228"/>
      <c r="W154" s="228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135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ht="22.5" outlineLevel="1">
      <c r="A155" s="239">
        <v>40</v>
      </c>
      <c r="B155" s="240" t="s">
        <v>285</v>
      </c>
      <c r="C155" s="253" t="s">
        <v>286</v>
      </c>
      <c r="D155" s="241" t="s">
        <v>130</v>
      </c>
      <c r="E155" s="242">
        <v>2</v>
      </c>
      <c r="F155" s="243"/>
      <c r="G155" s="244">
        <f>ROUND(E155*F155,2)</f>
        <v>0</v>
      </c>
      <c r="H155" s="229"/>
      <c r="I155" s="228">
        <f>ROUND(E155*H155,2)</f>
        <v>0</v>
      </c>
      <c r="J155" s="229"/>
      <c r="K155" s="228">
        <f>ROUND(E155*J155,2)</f>
        <v>0</v>
      </c>
      <c r="L155" s="228">
        <v>21</v>
      </c>
      <c r="M155" s="228">
        <f>G155*(1+L155/100)</f>
        <v>0</v>
      </c>
      <c r="N155" s="228">
        <v>2.8000000000000001E-2</v>
      </c>
      <c r="O155" s="228">
        <f>ROUND(E155*N155,2)</f>
        <v>0.06</v>
      </c>
      <c r="P155" s="228">
        <v>0</v>
      </c>
      <c r="Q155" s="228">
        <f>ROUND(E155*P155,2)</f>
        <v>0</v>
      </c>
      <c r="R155" s="228"/>
      <c r="S155" s="228" t="s">
        <v>166</v>
      </c>
      <c r="T155" s="228" t="s">
        <v>161</v>
      </c>
      <c r="U155" s="228">
        <v>0</v>
      </c>
      <c r="V155" s="228">
        <f>ROUND(E155*U155,2)</f>
        <v>0</v>
      </c>
      <c r="W155" s="228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215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>
      <c r="A156" s="225"/>
      <c r="B156" s="226"/>
      <c r="C156" s="254" t="s">
        <v>287</v>
      </c>
      <c r="D156" s="230"/>
      <c r="E156" s="231">
        <v>1</v>
      </c>
      <c r="F156" s="228"/>
      <c r="G156" s="228"/>
      <c r="H156" s="228"/>
      <c r="I156" s="228"/>
      <c r="J156" s="228"/>
      <c r="K156" s="228"/>
      <c r="L156" s="228"/>
      <c r="M156" s="228"/>
      <c r="N156" s="228"/>
      <c r="O156" s="228"/>
      <c r="P156" s="228"/>
      <c r="Q156" s="228"/>
      <c r="R156" s="228"/>
      <c r="S156" s="228"/>
      <c r="T156" s="228"/>
      <c r="U156" s="228"/>
      <c r="V156" s="228"/>
      <c r="W156" s="228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135</v>
      </c>
      <c r="AH156" s="208">
        <v>0</v>
      </c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>
      <c r="A157" s="225"/>
      <c r="B157" s="226"/>
      <c r="C157" s="254" t="s">
        <v>275</v>
      </c>
      <c r="D157" s="230"/>
      <c r="E157" s="231">
        <v>1</v>
      </c>
      <c r="F157" s="228"/>
      <c r="G157" s="228"/>
      <c r="H157" s="228"/>
      <c r="I157" s="228"/>
      <c r="J157" s="228"/>
      <c r="K157" s="228"/>
      <c r="L157" s="228"/>
      <c r="M157" s="228"/>
      <c r="N157" s="228"/>
      <c r="O157" s="228"/>
      <c r="P157" s="228"/>
      <c r="Q157" s="228"/>
      <c r="R157" s="228"/>
      <c r="S157" s="228"/>
      <c r="T157" s="228"/>
      <c r="U157" s="228"/>
      <c r="V157" s="228"/>
      <c r="W157" s="228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135</v>
      </c>
      <c r="AH157" s="208">
        <v>0</v>
      </c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ht="22.5" outlineLevel="1">
      <c r="A158" s="239">
        <v>41</v>
      </c>
      <c r="B158" s="240" t="s">
        <v>288</v>
      </c>
      <c r="C158" s="253" t="s">
        <v>289</v>
      </c>
      <c r="D158" s="241" t="s">
        <v>130</v>
      </c>
      <c r="E158" s="242">
        <v>1</v>
      </c>
      <c r="F158" s="243"/>
      <c r="G158" s="244">
        <f>ROUND(E158*F158,2)</f>
        <v>0</v>
      </c>
      <c r="H158" s="229"/>
      <c r="I158" s="228">
        <f>ROUND(E158*H158,2)</f>
        <v>0</v>
      </c>
      <c r="J158" s="229"/>
      <c r="K158" s="228">
        <f>ROUND(E158*J158,2)</f>
        <v>0</v>
      </c>
      <c r="L158" s="228">
        <v>21</v>
      </c>
      <c r="M158" s="228">
        <f>G158*(1+L158/100)</f>
        <v>0</v>
      </c>
      <c r="N158" s="228">
        <v>2.8000000000000001E-2</v>
      </c>
      <c r="O158" s="228">
        <f>ROUND(E158*N158,2)</f>
        <v>0.03</v>
      </c>
      <c r="P158" s="228">
        <v>0</v>
      </c>
      <c r="Q158" s="228">
        <f>ROUND(E158*P158,2)</f>
        <v>0</v>
      </c>
      <c r="R158" s="228"/>
      <c r="S158" s="228" t="s">
        <v>166</v>
      </c>
      <c r="T158" s="228" t="s">
        <v>161</v>
      </c>
      <c r="U158" s="228">
        <v>0</v>
      </c>
      <c r="V158" s="228">
        <f>ROUND(E158*U158,2)</f>
        <v>0</v>
      </c>
      <c r="W158" s="228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215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>
      <c r="A159" s="225"/>
      <c r="B159" s="226"/>
      <c r="C159" s="254" t="s">
        <v>287</v>
      </c>
      <c r="D159" s="230"/>
      <c r="E159" s="231">
        <v>1</v>
      </c>
      <c r="F159" s="228"/>
      <c r="G159" s="228"/>
      <c r="H159" s="228"/>
      <c r="I159" s="228"/>
      <c r="J159" s="228"/>
      <c r="K159" s="228"/>
      <c r="L159" s="228"/>
      <c r="M159" s="228"/>
      <c r="N159" s="228"/>
      <c r="O159" s="228"/>
      <c r="P159" s="228"/>
      <c r="Q159" s="228"/>
      <c r="R159" s="228"/>
      <c r="S159" s="228"/>
      <c r="T159" s="228"/>
      <c r="U159" s="228"/>
      <c r="V159" s="228"/>
      <c r="W159" s="228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135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>
      <c r="A160" s="239">
        <v>42</v>
      </c>
      <c r="B160" s="240" t="s">
        <v>257</v>
      </c>
      <c r="C160" s="253" t="s">
        <v>258</v>
      </c>
      <c r="D160" s="241" t="s">
        <v>130</v>
      </c>
      <c r="E160" s="242">
        <v>32</v>
      </c>
      <c r="F160" s="243"/>
      <c r="G160" s="244">
        <f>ROUND(E160*F160,2)</f>
        <v>0</v>
      </c>
      <c r="H160" s="229"/>
      <c r="I160" s="228">
        <f>ROUND(E160*H160,2)</f>
        <v>0</v>
      </c>
      <c r="J160" s="229"/>
      <c r="K160" s="228">
        <f>ROUND(E160*J160,2)</f>
        <v>0</v>
      </c>
      <c r="L160" s="228">
        <v>21</v>
      </c>
      <c r="M160" s="228">
        <f>G160*(1+L160/100)</f>
        <v>0</v>
      </c>
      <c r="N160" s="228">
        <v>0</v>
      </c>
      <c r="O160" s="228">
        <f>ROUND(E160*N160,2)</f>
        <v>0</v>
      </c>
      <c r="P160" s="228">
        <v>0</v>
      </c>
      <c r="Q160" s="228">
        <f>ROUND(E160*P160,2)</f>
        <v>0</v>
      </c>
      <c r="R160" s="228"/>
      <c r="S160" s="228" t="s">
        <v>131</v>
      </c>
      <c r="T160" s="228" t="s">
        <v>132</v>
      </c>
      <c r="U160" s="228">
        <v>0</v>
      </c>
      <c r="V160" s="228">
        <f>ROUND(E160*U160,2)</f>
        <v>0</v>
      </c>
      <c r="W160" s="22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215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>
      <c r="A161" s="225"/>
      <c r="B161" s="226"/>
      <c r="C161" s="254" t="s">
        <v>134</v>
      </c>
      <c r="D161" s="230"/>
      <c r="E161" s="231">
        <v>4</v>
      </c>
      <c r="F161" s="228"/>
      <c r="G161" s="228"/>
      <c r="H161" s="228"/>
      <c r="I161" s="228"/>
      <c r="J161" s="228"/>
      <c r="K161" s="228"/>
      <c r="L161" s="228"/>
      <c r="M161" s="228"/>
      <c r="N161" s="228"/>
      <c r="O161" s="228"/>
      <c r="P161" s="228"/>
      <c r="Q161" s="228"/>
      <c r="R161" s="228"/>
      <c r="S161" s="228"/>
      <c r="T161" s="228"/>
      <c r="U161" s="228"/>
      <c r="V161" s="228"/>
      <c r="W161" s="22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135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>
      <c r="A162" s="225"/>
      <c r="B162" s="226"/>
      <c r="C162" s="254" t="s">
        <v>136</v>
      </c>
      <c r="D162" s="230"/>
      <c r="E162" s="231">
        <v>15</v>
      </c>
      <c r="F162" s="228"/>
      <c r="G162" s="228"/>
      <c r="H162" s="228"/>
      <c r="I162" s="228"/>
      <c r="J162" s="228"/>
      <c r="K162" s="228"/>
      <c r="L162" s="228"/>
      <c r="M162" s="228"/>
      <c r="N162" s="228"/>
      <c r="O162" s="228"/>
      <c r="P162" s="228"/>
      <c r="Q162" s="228"/>
      <c r="R162" s="228"/>
      <c r="S162" s="228"/>
      <c r="T162" s="228"/>
      <c r="U162" s="228"/>
      <c r="V162" s="228"/>
      <c r="W162" s="228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135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>
      <c r="A163" s="225"/>
      <c r="B163" s="226"/>
      <c r="C163" s="254" t="s">
        <v>137</v>
      </c>
      <c r="D163" s="230"/>
      <c r="E163" s="231">
        <v>2</v>
      </c>
      <c r="F163" s="228"/>
      <c r="G163" s="228"/>
      <c r="H163" s="228"/>
      <c r="I163" s="228"/>
      <c r="J163" s="228"/>
      <c r="K163" s="228"/>
      <c r="L163" s="228"/>
      <c r="M163" s="228"/>
      <c r="N163" s="228"/>
      <c r="O163" s="228"/>
      <c r="P163" s="228"/>
      <c r="Q163" s="228"/>
      <c r="R163" s="228"/>
      <c r="S163" s="228"/>
      <c r="T163" s="228"/>
      <c r="U163" s="228"/>
      <c r="V163" s="228"/>
      <c r="W163" s="228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135</v>
      </c>
      <c r="AH163" s="208">
        <v>0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>
      <c r="A164" s="225"/>
      <c r="B164" s="226"/>
      <c r="C164" s="254" t="s">
        <v>138</v>
      </c>
      <c r="D164" s="230"/>
      <c r="E164" s="231">
        <v>11</v>
      </c>
      <c r="F164" s="228"/>
      <c r="G164" s="228"/>
      <c r="H164" s="228"/>
      <c r="I164" s="228"/>
      <c r="J164" s="228"/>
      <c r="K164" s="228"/>
      <c r="L164" s="228"/>
      <c r="M164" s="228"/>
      <c r="N164" s="228"/>
      <c r="O164" s="228"/>
      <c r="P164" s="228"/>
      <c r="Q164" s="228"/>
      <c r="R164" s="228"/>
      <c r="S164" s="228"/>
      <c r="T164" s="228"/>
      <c r="U164" s="228"/>
      <c r="V164" s="228"/>
      <c r="W164" s="228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135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ht="22.5" outlineLevel="1">
      <c r="A165" s="239">
        <v>43</v>
      </c>
      <c r="B165" s="240" t="s">
        <v>259</v>
      </c>
      <c r="C165" s="253" t="s">
        <v>260</v>
      </c>
      <c r="D165" s="241" t="s">
        <v>130</v>
      </c>
      <c r="E165" s="242">
        <v>32</v>
      </c>
      <c r="F165" s="243"/>
      <c r="G165" s="244">
        <f>ROUND(E165*F165,2)</f>
        <v>0</v>
      </c>
      <c r="H165" s="229"/>
      <c r="I165" s="228">
        <f>ROUND(E165*H165,2)</f>
        <v>0</v>
      </c>
      <c r="J165" s="229"/>
      <c r="K165" s="228">
        <f>ROUND(E165*J165,2)</f>
        <v>0</v>
      </c>
      <c r="L165" s="228">
        <v>21</v>
      </c>
      <c r="M165" s="228">
        <f>G165*(1+L165/100)</f>
        <v>0</v>
      </c>
      <c r="N165" s="228">
        <v>1.2000000000000001E-3</v>
      </c>
      <c r="O165" s="228">
        <f>ROUND(E165*N165,2)</f>
        <v>0.04</v>
      </c>
      <c r="P165" s="228">
        <v>0</v>
      </c>
      <c r="Q165" s="228">
        <f>ROUND(E165*P165,2)</f>
        <v>0</v>
      </c>
      <c r="R165" s="228"/>
      <c r="S165" s="228" t="s">
        <v>131</v>
      </c>
      <c r="T165" s="228" t="s">
        <v>132</v>
      </c>
      <c r="U165" s="228">
        <v>0</v>
      </c>
      <c r="V165" s="228">
        <f>ROUND(E165*U165,2)</f>
        <v>0</v>
      </c>
      <c r="W165" s="228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232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>
      <c r="A166" s="225"/>
      <c r="B166" s="226"/>
      <c r="C166" s="254" t="s">
        <v>134</v>
      </c>
      <c r="D166" s="230"/>
      <c r="E166" s="231">
        <v>4</v>
      </c>
      <c r="F166" s="228"/>
      <c r="G166" s="228"/>
      <c r="H166" s="228"/>
      <c r="I166" s="228"/>
      <c r="J166" s="228"/>
      <c r="K166" s="228"/>
      <c r="L166" s="228"/>
      <c r="M166" s="228"/>
      <c r="N166" s="228"/>
      <c r="O166" s="228"/>
      <c r="P166" s="228"/>
      <c r="Q166" s="228"/>
      <c r="R166" s="228"/>
      <c r="S166" s="228"/>
      <c r="T166" s="228"/>
      <c r="U166" s="228"/>
      <c r="V166" s="228"/>
      <c r="W166" s="228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135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>
      <c r="A167" s="225"/>
      <c r="B167" s="226"/>
      <c r="C167" s="254" t="s">
        <v>136</v>
      </c>
      <c r="D167" s="230"/>
      <c r="E167" s="231">
        <v>15</v>
      </c>
      <c r="F167" s="228"/>
      <c r="G167" s="228"/>
      <c r="H167" s="228"/>
      <c r="I167" s="228"/>
      <c r="J167" s="228"/>
      <c r="K167" s="228"/>
      <c r="L167" s="228"/>
      <c r="M167" s="228"/>
      <c r="N167" s="228"/>
      <c r="O167" s="228"/>
      <c r="P167" s="228"/>
      <c r="Q167" s="228"/>
      <c r="R167" s="228"/>
      <c r="S167" s="228"/>
      <c r="T167" s="228"/>
      <c r="U167" s="228"/>
      <c r="V167" s="228"/>
      <c r="W167" s="228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135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>
      <c r="A168" s="225"/>
      <c r="B168" s="226"/>
      <c r="C168" s="254" t="s">
        <v>137</v>
      </c>
      <c r="D168" s="230"/>
      <c r="E168" s="231">
        <v>2</v>
      </c>
      <c r="F168" s="228"/>
      <c r="G168" s="228"/>
      <c r="H168" s="228"/>
      <c r="I168" s="228"/>
      <c r="J168" s="228"/>
      <c r="K168" s="228"/>
      <c r="L168" s="228"/>
      <c r="M168" s="228"/>
      <c r="N168" s="228"/>
      <c r="O168" s="228"/>
      <c r="P168" s="228"/>
      <c r="Q168" s="228"/>
      <c r="R168" s="228"/>
      <c r="S168" s="228"/>
      <c r="T168" s="228"/>
      <c r="U168" s="228"/>
      <c r="V168" s="228"/>
      <c r="W168" s="228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135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>
      <c r="A169" s="225"/>
      <c r="B169" s="226"/>
      <c r="C169" s="254" t="s">
        <v>138</v>
      </c>
      <c r="D169" s="230"/>
      <c r="E169" s="231">
        <v>11</v>
      </c>
      <c r="F169" s="228"/>
      <c r="G169" s="228"/>
      <c r="H169" s="228"/>
      <c r="I169" s="228"/>
      <c r="J169" s="228"/>
      <c r="K169" s="228"/>
      <c r="L169" s="228"/>
      <c r="M169" s="228"/>
      <c r="N169" s="228"/>
      <c r="O169" s="228"/>
      <c r="P169" s="228"/>
      <c r="Q169" s="228"/>
      <c r="R169" s="228"/>
      <c r="S169" s="228"/>
      <c r="T169" s="228"/>
      <c r="U169" s="228"/>
      <c r="V169" s="228"/>
      <c r="W169" s="228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135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ht="22.5" outlineLevel="1">
      <c r="A170" s="245">
        <v>44</v>
      </c>
      <c r="B170" s="246" t="s">
        <v>261</v>
      </c>
      <c r="C170" s="255" t="s">
        <v>262</v>
      </c>
      <c r="D170" s="247" t="s">
        <v>0</v>
      </c>
      <c r="E170" s="248">
        <v>1370.546</v>
      </c>
      <c r="F170" s="249"/>
      <c r="G170" s="250">
        <f>ROUND(E170*F170,2)</f>
        <v>0</v>
      </c>
      <c r="H170" s="229"/>
      <c r="I170" s="228">
        <f>ROUND(E170*H170,2)</f>
        <v>0</v>
      </c>
      <c r="J170" s="229"/>
      <c r="K170" s="228">
        <f>ROUND(E170*J170,2)</f>
        <v>0</v>
      </c>
      <c r="L170" s="228">
        <v>21</v>
      </c>
      <c r="M170" s="228">
        <f>G170*(1+L170/100)</f>
        <v>0</v>
      </c>
      <c r="N170" s="228">
        <v>0</v>
      </c>
      <c r="O170" s="228">
        <f>ROUND(E170*N170,2)</f>
        <v>0</v>
      </c>
      <c r="P170" s="228">
        <v>0</v>
      </c>
      <c r="Q170" s="228">
        <f>ROUND(E170*P170,2)</f>
        <v>0</v>
      </c>
      <c r="R170" s="228"/>
      <c r="S170" s="228" t="s">
        <v>131</v>
      </c>
      <c r="T170" s="228" t="s">
        <v>132</v>
      </c>
      <c r="U170" s="228">
        <v>0</v>
      </c>
      <c r="V170" s="228">
        <f>ROUND(E170*U170,2)</f>
        <v>0</v>
      </c>
      <c r="W170" s="228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215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>
      <c r="A171" s="233" t="s">
        <v>126</v>
      </c>
      <c r="B171" s="234" t="s">
        <v>90</v>
      </c>
      <c r="C171" s="252" t="s">
        <v>91</v>
      </c>
      <c r="D171" s="235"/>
      <c r="E171" s="236"/>
      <c r="F171" s="237"/>
      <c r="G171" s="238">
        <f>SUMIF(AG172:AG207,"&lt;&gt;NOR",G172:G207)</f>
        <v>0</v>
      </c>
      <c r="H171" s="232"/>
      <c r="I171" s="232">
        <f>SUM(I172:I207)</f>
        <v>0</v>
      </c>
      <c r="J171" s="232"/>
      <c r="K171" s="232">
        <f>SUM(K172:K207)</f>
        <v>0</v>
      </c>
      <c r="L171" s="232"/>
      <c r="M171" s="232">
        <f>SUM(M172:M207)</f>
        <v>0</v>
      </c>
      <c r="N171" s="232"/>
      <c r="O171" s="232">
        <f>SUM(O172:O207)</f>
        <v>7.64</v>
      </c>
      <c r="P171" s="232"/>
      <c r="Q171" s="232">
        <f>SUM(Q172:Q207)</f>
        <v>17.77</v>
      </c>
      <c r="R171" s="232"/>
      <c r="S171" s="232"/>
      <c r="T171" s="232"/>
      <c r="U171" s="232"/>
      <c r="V171" s="232">
        <f>SUM(V172:V207)</f>
        <v>0</v>
      </c>
      <c r="W171" s="232"/>
      <c r="AG171" t="s">
        <v>127</v>
      </c>
    </row>
    <row r="172" spans="1:60" ht="22.5" outlineLevel="1">
      <c r="A172" s="239">
        <v>45</v>
      </c>
      <c r="B172" s="240" t="s">
        <v>290</v>
      </c>
      <c r="C172" s="253" t="s">
        <v>291</v>
      </c>
      <c r="D172" s="241" t="s">
        <v>141</v>
      </c>
      <c r="E172" s="242">
        <v>213.67000000000002</v>
      </c>
      <c r="F172" s="243"/>
      <c r="G172" s="244">
        <f>ROUND(E172*F172,2)</f>
        <v>0</v>
      </c>
      <c r="H172" s="229"/>
      <c r="I172" s="228">
        <f>ROUND(E172*H172,2)</f>
        <v>0</v>
      </c>
      <c r="J172" s="229"/>
      <c r="K172" s="228">
        <f>ROUND(E172*J172,2)</f>
        <v>0</v>
      </c>
      <c r="L172" s="228">
        <v>21</v>
      </c>
      <c r="M172" s="228">
        <f>G172*(1+L172/100)</f>
        <v>0</v>
      </c>
      <c r="N172" s="228">
        <v>0</v>
      </c>
      <c r="O172" s="228">
        <f>ROUND(E172*N172,2)</f>
        <v>0</v>
      </c>
      <c r="P172" s="228">
        <v>8.3170000000000008E-2</v>
      </c>
      <c r="Q172" s="228">
        <f>ROUND(E172*P172,2)</f>
        <v>17.77</v>
      </c>
      <c r="R172" s="228"/>
      <c r="S172" s="228" t="s">
        <v>131</v>
      </c>
      <c r="T172" s="228" t="s">
        <v>132</v>
      </c>
      <c r="U172" s="228">
        <v>0</v>
      </c>
      <c r="V172" s="228">
        <f>ROUND(E172*U172,2)</f>
        <v>0</v>
      </c>
      <c r="W172" s="228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215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>
      <c r="A173" s="225"/>
      <c r="B173" s="226"/>
      <c r="C173" s="254" t="s">
        <v>240</v>
      </c>
      <c r="D173" s="230"/>
      <c r="E173" s="231">
        <v>29.32</v>
      </c>
      <c r="F173" s="228"/>
      <c r="G173" s="228"/>
      <c r="H173" s="228"/>
      <c r="I173" s="228"/>
      <c r="J173" s="228"/>
      <c r="K173" s="228"/>
      <c r="L173" s="228"/>
      <c r="M173" s="228"/>
      <c r="N173" s="228"/>
      <c r="O173" s="228"/>
      <c r="P173" s="228"/>
      <c r="Q173" s="228"/>
      <c r="R173" s="228"/>
      <c r="S173" s="228"/>
      <c r="T173" s="228"/>
      <c r="U173" s="228"/>
      <c r="V173" s="228"/>
      <c r="W173" s="228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135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>
      <c r="A174" s="225"/>
      <c r="B174" s="226"/>
      <c r="C174" s="254" t="s">
        <v>241</v>
      </c>
      <c r="D174" s="230"/>
      <c r="E174" s="231">
        <v>88.940000000000012</v>
      </c>
      <c r="F174" s="228"/>
      <c r="G174" s="228"/>
      <c r="H174" s="228"/>
      <c r="I174" s="228"/>
      <c r="J174" s="228"/>
      <c r="K174" s="228"/>
      <c r="L174" s="228"/>
      <c r="M174" s="228"/>
      <c r="N174" s="228"/>
      <c r="O174" s="228"/>
      <c r="P174" s="228"/>
      <c r="Q174" s="228"/>
      <c r="R174" s="228"/>
      <c r="S174" s="228"/>
      <c r="T174" s="228"/>
      <c r="U174" s="228"/>
      <c r="V174" s="228"/>
      <c r="W174" s="228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135</v>
      </c>
      <c r="AH174" s="208">
        <v>0</v>
      </c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>
      <c r="A175" s="225"/>
      <c r="B175" s="226"/>
      <c r="C175" s="254" t="s">
        <v>242</v>
      </c>
      <c r="D175" s="230"/>
      <c r="E175" s="231">
        <v>26</v>
      </c>
      <c r="F175" s="228"/>
      <c r="G175" s="228"/>
      <c r="H175" s="228"/>
      <c r="I175" s="228"/>
      <c r="J175" s="228"/>
      <c r="K175" s="228"/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135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>
      <c r="A176" s="225"/>
      <c r="B176" s="226"/>
      <c r="C176" s="254" t="s">
        <v>243</v>
      </c>
      <c r="D176" s="230"/>
      <c r="E176" s="231">
        <v>69.410000000000011</v>
      </c>
      <c r="F176" s="228"/>
      <c r="G176" s="228"/>
      <c r="H176" s="228"/>
      <c r="I176" s="228"/>
      <c r="J176" s="228"/>
      <c r="K176" s="228"/>
      <c r="L176" s="228"/>
      <c r="M176" s="228"/>
      <c r="N176" s="228"/>
      <c r="O176" s="228"/>
      <c r="P176" s="228"/>
      <c r="Q176" s="228"/>
      <c r="R176" s="228"/>
      <c r="S176" s="228"/>
      <c r="T176" s="228"/>
      <c r="U176" s="228"/>
      <c r="V176" s="228"/>
      <c r="W176" s="228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135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>
      <c r="A177" s="239">
        <v>46</v>
      </c>
      <c r="B177" s="240" t="s">
        <v>292</v>
      </c>
      <c r="C177" s="253" t="s">
        <v>293</v>
      </c>
      <c r="D177" s="241" t="s">
        <v>141</v>
      </c>
      <c r="E177" s="242">
        <v>247.40100000000001</v>
      </c>
      <c r="F177" s="243"/>
      <c r="G177" s="244">
        <f>ROUND(E177*F177,2)</f>
        <v>0</v>
      </c>
      <c r="H177" s="229"/>
      <c r="I177" s="228">
        <f>ROUND(E177*H177,2)</f>
        <v>0</v>
      </c>
      <c r="J177" s="229"/>
      <c r="K177" s="228">
        <f>ROUND(E177*J177,2)</f>
        <v>0</v>
      </c>
      <c r="L177" s="228">
        <v>21</v>
      </c>
      <c r="M177" s="228">
        <f>G177*(1+L177/100)</f>
        <v>0</v>
      </c>
      <c r="N177" s="228">
        <v>3.0000000000000003E-4</v>
      </c>
      <c r="O177" s="228">
        <f>ROUND(E177*N177,2)</f>
        <v>7.0000000000000007E-2</v>
      </c>
      <c r="P177" s="228">
        <v>0</v>
      </c>
      <c r="Q177" s="228">
        <f>ROUND(E177*P177,2)</f>
        <v>0</v>
      </c>
      <c r="R177" s="228"/>
      <c r="S177" s="228" t="s">
        <v>131</v>
      </c>
      <c r="T177" s="228" t="s">
        <v>132</v>
      </c>
      <c r="U177" s="228">
        <v>0</v>
      </c>
      <c r="V177" s="228">
        <f>ROUND(E177*U177,2)</f>
        <v>0</v>
      </c>
      <c r="W177" s="228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215</v>
      </c>
      <c r="AH177" s="208"/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>
      <c r="A178" s="225"/>
      <c r="B178" s="226"/>
      <c r="C178" s="254" t="s">
        <v>176</v>
      </c>
      <c r="D178" s="230"/>
      <c r="E178" s="231">
        <v>29.37</v>
      </c>
      <c r="F178" s="228"/>
      <c r="G178" s="228"/>
      <c r="H178" s="228"/>
      <c r="I178" s="228"/>
      <c r="J178" s="228"/>
      <c r="K178" s="228"/>
      <c r="L178" s="228"/>
      <c r="M178" s="228"/>
      <c r="N178" s="228"/>
      <c r="O178" s="228"/>
      <c r="P178" s="228"/>
      <c r="Q178" s="228"/>
      <c r="R178" s="228"/>
      <c r="S178" s="228"/>
      <c r="T178" s="228"/>
      <c r="U178" s="228"/>
      <c r="V178" s="228"/>
      <c r="W178" s="228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135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>
      <c r="A179" s="225"/>
      <c r="B179" s="226"/>
      <c r="C179" s="254" t="s">
        <v>177</v>
      </c>
      <c r="D179" s="230"/>
      <c r="E179" s="231">
        <v>131.17500000000001</v>
      </c>
      <c r="F179" s="228"/>
      <c r="G179" s="228"/>
      <c r="H179" s="228"/>
      <c r="I179" s="228"/>
      <c r="J179" s="228"/>
      <c r="K179" s="228"/>
      <c r="L179" s="228"/>
      <c r="M179" s="228"/>
      <c r="N179" s="228"/>
      <c r="O179" s="228"/>
      <c r="P179" s="228"/>
      <c r="Q179" s="228"/>
      <c r="R179" s="228"/>
      <c r="S179" s="228"/>
      <c r="T179" s="228"/>
      <c r="U179" s="228"/>
      <c r="V179" s="228"/>
      <c r="W179" s="228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135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>
      <c r="A180" s="225"/>
      <c r="B180" s="226"/>
      <c r="C180" s="254" t="s">
        <v>178</v>
      </c>
      <c r="D180" s="230"/>
      <c r="E180" s="231">
        <v>25.586000000000002</v>
      </c>
      <c r="F180" s="228"/>
      <c r="G180" s="228"/>
      <c r="H180" s="228"/>
      <c r="I180" s="228"/>
      <c r="J180" s="228"/>
      <c r="K180" s="228"/>
      <c r="L180" s="228"/>
      <c r="M180" s="228"/>
      <c r="N180" s="228"/>
      <c r="O180" s="228"/>
      <c r="P180" s="228"/>
      <c r="Q180" s="228"/>
      <c r="R180" s="228"/>
      <c r="S180" s="228"/>
      <c r="T180" s="228"/>
      <c r="U180" s="228"/>
      <c r="V180" s="228"/>
      <c r="W180" s="228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135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>
      <c r="A181" s="225"/>
      <c r="B181" s="226"/>
      <c r="C181" s="254" t="s">
        <v>179</v>
      </c>
      <c r="D181" s="230"/>
      <c r="E181" s="231">
        <v>61.27</v>
      </c>
      <c r="F181" s="228"/>
      <c r="G181" s="228"/>
      <c r="H181" s="228"/>
      <c r="I181" s="228"/>
      <c r="J181" s="228"/>
      <c r="K181" s="228"/>
      <c r="L181" s="228"/>
      <c r="M181" s="228"/>
      <c r="N181" s="228"/>
      <c r="O181" s="228"/>
      <c r="P181" s="228"/>
      <c r="Q181" s="228"/>
      <c r="R181" s="228"/>
      <c r="S181" s="228"/>
      <c r="T181" s="228"/>
      <c r="U181" s="228"/>
      <c r="V181" s="228"/>
      <c r="W181" s="228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135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ht="22.5" outlineLevel="1">
      <c r="A182" s="239">
        <v>47</v>
      </c>
      <c r="B182" s="240" t="s">
        <v>294</v>
      </c>
      <c r="C182" s="253" t="s">
        <v>295</v>
      </c>
      <c r="D182" s="241" t="s">
        <v>141</v>
      </c>
      <c r="E182" s="242">
        <v>247.40100000000001</v>
      </c>
      <c r="F182" s="243"/>
      <c r="G182" s="244">
        <f>ROUND(E182*F182,2)</f>
        <v>0</v>
      </c>
      <c r="H182" s="229"/>
      <c r="I182" s="228">
        <f>ROUND(E182*H182,2)</f>
        <v>0</v>
      </c>
      <c r="J182" s="229"/>
      <c r="K182" s="228">
        <f>ROUND(E182*J182,2)</f>
        <v>0</v>
      </c>
      <c r="L182" s="228">
        <v>21</v>
      </c>
      <c r="M182" s="228">
        <f>G182*(1+L182/100)</f>
        <v>0</v>
      </c>
      <c r="N182" s="228">
        <v>7.1500000000000001E-3</v>
      </c>
      <c r="O182" s="228">
        <f>ROUND(E182*N182,2)</f>
        <v>1.77</v>
      </c>
      <c r="P182" s="228">
        <v>0</v>
      </c>
      <c r="Q182" s="228">
        <f>ROUND(E182*P182,2)</f>
        <v>0</v>
      </c>
      <c r="R182" s="228"/>
      <c r="S182" s="228" t="s">
        <v>131</v>
      </c>
      <c r="T182" s="228" t="s">
        <v>132</v>
      </c>
      <c r="U182" s="228">
        <v>0</v>
      </c>
      <c r="V182" s="228">
        <f>ROUND(E182*U182,2)</f>
        <v>0</v>
      </c>
      <c r="W182" s="228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215</v>
      </c>
      <c r="AH182" s="208"/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>
      <c r="A183" s="225"/>
      <c r="B183" s="226"/>
      <c r="C183" s="254" t="s">
        <v>176</v>
      </c>
      <c r="D183" s="230"/>
      <c r="E183" s="231">
        <v>29.37</v>
      </c>
      <c r="F183" s="228"/>
      <c r="G183" s="228"/>
      <c r="H183" s="228"/>
      <c r="I183" s="228"/>
      <c r="J183" s="228"/>
      <c r="K183" s="228"/>
      <c r="L183" s="228"/>
      <c r="M183" s="228"/>
      <c r="N183" s="228"/>
      <c r="O183" s="228"/>
      <c r="P183" s="228"/>
      <c r="Q183" s="228"/>
      <c r="R183" s="228"/>
      <c r="S183" s="228"/>
      <c r="T183" s="228"/>
      <c r="U183" s="228"/>
      <c r="V183" s="228"/>
      <c r="W183" s="228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135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>
      <c r="A184" s="225"/>
      <c r="B184" s="226"/>
      <c r="C184" s="254" t="s">
        <v>177</v>
      </c>
      <c r="D184" s="230"/>
      <c r="E184" s="231">
        <v>131.17500000000001</v>
      </c>
      <c r="F184" s="228"/>
      <c r="G184" s="228"/>
      <c r="H184" s="228"/>
      <c r="I184" s="228"/>
      <c r="J184" s="228"/>
      <c r="K184" s="228"/>
      <c r="L184" s="228"/>
      <c r="M184" s="228"/>
      <c r="N184" s="228"/>
      <c r="O184" s="228"/>
      <c r="P184" s="228"/>
      <c r="Q184" s="228"/>
      <c r="R184" s="228"/>
      <c r="S184" s="228"/>
      <c r="T184" s="228"/>
      <c r="U184" s="228"/>
      <c r="V184" s="228"/>
      <c r="W184" s="228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135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>
      <c r="A185" s="225"/>
      <c r="B185" s="226"/>
      <c r="C185" s="254" t="s">
        <v>178</v>
      </c>
      <c r="D185" s="230"/>
      <c r="E185" s="231">
        <v>25.586000000000002</v>
      </c>
      <c r="F185" s="228"/>
      <c r="G185" s="228"/>
      <c r="H185" s="228"/>
      <c r="I185" s="228"/>
      <c r="J185" s="228"/>
      <c r="K185" s="228"/>
      <c r="L185" s="228"/>
      <c r="M185" s="228"/>
      <c r="N185" s="228"/>
      <c r="O185" s="228"/>
      <c r="P185" s="228"/>
      <c r="Q185" s="228"/>
      <c r="R185" s="228"/>
      <c r="S185" s="228"/>
      <c r="T185" s="228"/>
      <c r="U185" s="228"/>
      <c r="V185" s="228"/>
      <c r="W185" s="228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135</v>
      </c>
      <c r="AH185" s="208">
        <v>0</v>
      </c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>
      <c r="A186" s="225"/>
      <c r="B186" s="226"/>
      <c r="C186" s="254" t="s">
        <v>179</v>
      </c>
      <c r="D186" s="230"/>
      <c r="E186" s="231">
        <v>61.27</v>
      </c>
      <c r="F186" s="228"/>
      <c r="G186" s="228"/>
      <c r="H186" s="228"/>
      <c r="I186" s="228"/>
      <c r="J186" s="228"/>
      <c r="K186" s="228"/>
      <c r="L186" s="228"/>
      <c r="M186" s="228"/>
      <c r="N186" s="228"/>
      <c r="O186" s="228"/>
      <c r="P186" s="228"/>
      <c r="Q186" s="228"/>
      <c r="R186" s="228"/>
      <c r="S186" s="228"/>
      <c r="T186" s="228"/>
      <c r="U186" s="228"/>
      <c r="V186" s="228"/>
      <c r="W186" s="228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135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ht="22.5" outlineLevel="1">
      <c r="A187" s="239">
        <v>48</v>
      </c>
      <c r="B187" s="240" t="s">
        <v>296</v>
      </c>
      <c r="C187" s="253" t="s">
        <v>297</v>
      </c>
      <c r="D187" s="241" t="s">
        <v>141</v>
      </c>
      <c r="E187" s="242">
        <v>76.285000000000011</v>
      </c>
      <c r="F187" s="243"/>
      <c r="G187" s="244">
        <f>ROUND(E187*F187,2)</f>
        <v>0</v>
      </c>
      <c r="H187" s="229"/>
      <c r="I187" s="228">
        <f>ROUND(E187*H187,2)</f>
        <v>0</v>
      </c>
      <c r="J187" s="229"/>
      <c r="K187" s="228">
        <f>ROUND(E187*J187,2)</f>
        <v>0</v>
      </c>
      <c r="L187" s="228">
        <v>21</v>
      </c>
      <c r="M187" s="228">
        <f>G187*(1+L187/100)</f>
        <v>0</v>
      </c>
      <c r="N187" s="228">
        <v>3.9200000000000007E-3</v>
      </c>
      <c r="O187" s="228">
        <f>ROUND(E187*N187,2)</f>
        <v>0.3</v>
      </c>
      <c r="P187" s="228">
        <v>0</v>
      </c>
      <c r="Q187" s="228">
        <f>ROUND(E187*P187,2)</f>
        <v>0</v>
      </c>
      <c r="R187" s="228"/>
      <c r="S187" s="228" t="s">
        <v>131</v>
      </c>
      <c r="T187" s="228" t="s">
        <v>132</v>
      </c>
      <c r="U187" s="228">
        <v>0</v>
      </c>
      <c r="V187" s="228">
        <f>ROUND(E187*U187,2)</f>
        <v>0</v>
      </c>
      <c r="W187" s="228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215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>
      <c r="A188" s="225"/>
      <c r="B188" s="226"/>
      <c r="C188" s="254" t="s">
        <v>298</v>
      </c>
      <c r="D188" s="230"/>
      <c r="E188" s="231">
        <v>7.2600000000000007</v>
      </c>
      <c r="F188" s="228"/>
      <c r="G188" s="228"/>
      <c r="H188" s="228"/>
      <c r="I188" s="228"/>
      <c r="J188" s="228"/>
      <c r="K188" s="228"/>
      <c r="L188" s="228"/>
      <c r="M188" s="228"/>
      <c r="N188" s="228"/>
      <c r="O188" s="228"/>
      <c r="P188" s="228"/>
      <c r="Q188" s="228"/>
      <c r="R188" s="228"/>
      <c r="S188" s="228"/>
      <c r="T188" s="228"/>
      <c r="U188" s="228"/>
      <c r="V188" s="228"/>
      <c r="W188" s="228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135</v>
      </c>
      <c r="AH188" s="208">
        <v>0</v>
      </c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>
      <c r="A189" s="225"/>
      <c r="B189" s="226"/>
      <c r="C189" s="254" t="s">
        <v>299</v>
      </c>
      <c r="D189" s="230"/>
      <c r="E189" s="231">
        <v>29.095000000000002</v>
      </c>
      <c r="F189" s="228"/>
      <c r="G189" s="228"/>
      <c r="H189" s="228"/>
      <c r="I189" s="228"/>
      <c r="J189" s="228"/>
      <c r="K189" s="228"/>
      <c r="L189" s="228"/>
      <c r="M189" s="228"/>
      <c r="N189" s="228"/>
      <c r="O189" s="228"/>
      <c r="P189" s="228"/>
      <c r="Q189" s="228"/>
      <c r="R189" s="228"/>
      <c r="S189" s="228"/>
      <c r="T189" s="228"/>
      <c r="U189" s="228"/>
      <c r="V189" s="228"/>
      <c r="W189" s="228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135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>
      <c r="A190" s="225"/>
      <c r="B190" s="226"/>
      <c r="C190" s="254" t="s">
        <v>300</v>
      </c>
      <c r="D190" s="230"/>
      <c r="E190" s="231">
        <v>8.3600000000000012</v>
      </c>
      <c r="F190" s="228"/>
      <c r="G190" s="228"/>
      <c r="H190" s="228"/>
      <c r="I190" s="228"/>
      <c r="J190" s="228"/>
      <c r="K190" s="228"/>
      <c r="L190" s="228"/>
      <c r="M190" s="228"/>
      <c r="N190" s="228"/>
      <c r="O190" s="228"/>
      <c r="P190" s="228"/>
      <c r="Q190" s="228"/>
      <c r="R190" s="228"/>
      <c r="S190" s="228"/>
      <c r="T190" s="228"/>
      <c r="U190" s="228"/>
      <c r="V190" s="228"/>
      <c r="W190" s="228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135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>
      <c r="A191" s="225"/>
      <c r="B191" s="226"/>
      <c r="C191" s="254" t="s">
        <v>301</v>
      </c>
      <c r="D191" s="230"/>
      <c r="E191" s="231">
        <v>31.57</v>
      </c>
      <c r="F191" s="228"/>
      <c r="G191" s="228"/>
      <c r="H191" s="228"/>
      <c r="I191" s="228"/>
      <c r="J191" s="228"/>
      <c r="K191" s="228"/>
      <c r="L191" s="228"/>
      <c r="M191" s="228"/>
      <c r="N191" s="228"/>
      <c r="O191" s="228"/>
      <c r="P191" s="228"/>
      <c r="Q191" s="228"/>
      <c r="R191" s="228"/>
      <c r="S191" s="228"/>
      <c r="T191" s="228"/>
      <c r="U191" s="228"/>
      <c r="V191" s="228"/>
      <c r="W191" s="228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135</v>
      </c>
      <c r="AH191" s="208">
        <v>0</v>
      </c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ht="22.5" outlineLevel="1">
      <c r="A192" s="239">
        <v>49</v>
      </c>
      <c r="B192" s="240" t="s">
        <v>302</v>
      </c>
      <c r="C192" s="253" t="s">
        <v>303</v>
      </c>
      <c r="D192" s="241" t="s">
        <v>141</v>
      </c>
      <c r="E192" s="242">
        <v>76.285000000000011</v>
      </c>
      <c r="F192" s="243"/>
      <c r="G192" s="244">
        <f>ROUND(E192*F192,2)</f>
        <v>0</v>
      </c>
      <c r="H192" s="229"/>
      <c r="I192" s="228">
        <f>ROUND(E192*H192,2)</f>
        <v>0</v>
      </c>
      <c r="J192" s="229"/>
      <c r="K192" s="228">
        <f>ROUND(E192*J192,2)</f>
        <v>0</v>
      </c>
      <c r="L192" s="228">
        <v>21</v>
      </c>
      <c r="M192" s="228">
        <f>G192*(1+L192/100)</f>
        <v>0</v>
      </c>
      <c r="N192" s="228">
        <v>1.9200000000000002E-2</v>
      </c>
      <c r="O192" s="228">
        <f>ROUND(E192*N192,2)</f>
        <v>1.46</v>
      </c>
      <c r="P192" s="228">
        <v>0</v>
      </c>
      <c r="Q192" s="228">
        <f>ROUND(E192*P192,2)</f>
        <v>0</v>
      </c>
      <c r="R192" s="228"/>
      <c r="S192" s="228" t="s">
        <v>166</v>
      </c>
      <c r="T192" s="228" t="s">
        <v>161</v>
      </c>
      <c r="U192" s="228">
        <v>0</v>
      </c>
      <c r="V192" s="228">
        <f>ROUND(E192*U192,2)</f>
        <v>0</v>
      </c>
      <c r="W192" s="228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232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>
      <c r="A193" s="225"/>
      <c r="B193" s="226"/>
      <c r="C193" s="254" t="s">
        <v>298</v>
      </c>
      <c r="D193" s="230"/>
      <c r="E193" s="231">
        <v>7.2600000000000007</v>
      </c>
      <c r="F193" s="228"/>
      <c r="G193" s="228"/>
      <c r="H193" s="228"/>
      <c r="I193" s="228"/>
      <c r="J193" s="228"/>
      <c r="K193" s="228"/>
      <c r="L193" s="228"/>
      <c r="M193" s="228"/>
      <c r="N193" s="228"/>
      <c r="O193" s="228"/>
      <c r="P193" s="228"/>
      <c r="Q193" s="228"/>
      <c r="R193" s="228"/>
      <c r="S193" s="228"/>
      <c r="T193" s="228"/>
      <c r="U193" s="228"/>
      <c r="V193" s="228"/>
      <c r="W193" s="228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135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>
      <c r="A194" s="225"/>
      <c r="B194" s="226"/>
      <c r="C194" s="254" t="s">
        <v>299</v>
      </c>
      <c r="D194" s="230"/>
      <c r="E194" s="231">
        <v>29.095000000000002</v>
      </c>
      <c r="F194" s="228"/>
      <c r="G194" s="228"/>
      <c r="H194" s="228"/>
      <c r="I194" s="228"/>
      <c r="J194" s="228"/>
      <c r="K194" s="228"/>
      <c r="L194" s="228"/>
      <c r="M194" s="228"/>
      <c r="N194" s="228"/>
      <c r="O194" s="228"/>
      <c r="P194" s="228"/>
      <c r="Q194" s="228"/>
      <c r="R194" s="228"/>
      <c r="S194" s="228"/>
      <c r="T194" s="228"/>
      <c r="U194" s="228"/>
      <c r="V194" s="228"/>
      <c r="W194" s="228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135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>
      <c r="A195" s="225"/>
      <c r="B195" s="226"/>
      <c r="C195" s="254" t="s">
        <v>300</v>
      </c>
      <c r="D195" s="230"/>
      <c r="E195" s="231">
        <v>8.3600000000000012</v>
      </c>
      <c r="F195" s="228"/>
      <c r="G195" s="228"/>
      <c r="H195" s="228"/>
      <c r="I195" s="228"/>
      <c r="J195" s="228"/>
      <c r="K195" s="228"/>
      <c r="L195" s="228"/>
      <c r="M195" s="228"/>
      <c r="N195" s="228"/>
      <c r="O195" s="228"/>
      <c r="P195" s="228"/>
      <c r="Q195" s="228"/>
      <c r="R195" s="228"/>
      <c r="S195" s="228"/>
      <c r="T195" s="228"/>
      <c r="U195" s="228"/>
      <c r="V195" s="228"/>
      <c r="W195" s="228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135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>
      <c r="A196" s="225"/>
      <c r="B196" s="226"/>
      <c r="C196" s="254" t="s">
        <v>301</v>
      </c>
      <c r="D196" s="230"/>
      <c r="E196" s="231">
        <v>31.57</v>
      </c>
      <c r="F196" s="228"/>
      <c r="G196" s="228"/>
      <c r="H196" s="228"/>
      <c r="I196" s="228"/>
      <c r="J196" s="228"/>
      <c r="K196" s="228"/>
      <c r="L196" s="228"/>
      <c r="M196" s="228"/>
      <c r="N196" s="228"/>
      <c r="O196" s="228"/>
      <c r="P196" s="228"/>
      <c r="Q196" s="228"/>
      <c r="R196" s="228"/>
      <c r="S196" s="228"/>
      <c r="T196" s="228"/>
      <c r="U196" s="228"/>
      <c r="V196" s="228"/>
      <c r="W196" s="228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135</v>
      </c>
      <c r="AH196" s="208">
        <v>0</v>
      </c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ht="22.5" outlineLevel="1">
      <c r="A197" s="239">
        <v>50</v>
      </c>
      <c r="B197" s="240" t="s">
        <v>304</v>
      </c>
      <c r="C197" s="253" t="s">
        <v>305</v>
      </c>
      <c r="D197" s="241" t="s">
        <v>141</v>
      </c>
      <c r="E197" s="242">
        <v>171.11600000000001</v>
      </c>
      <c r="F197" s="243"/>
      <c r="G197" s="244">
        <f>ROUND(E197*F197,2)</f>
        <v>0</v>
      </c>
      <c r="H197" s="229"/>
      <c r="I197" s="228">
        <f>ROUND(E197*H197,2)</f>
        <v>0</v>
      </c>
      <c r="J197" s="229"/>
      <c r="K197" s="228">
        <f>ROUND(E197*J197,2)</f>
        <v>0</v>
      </c>
      <c r="L197" s="228">
        <v>21</v>
      </c>
      <c r="M197" s="228">
        <f>G197*(1+L197/100)</f>
        <v>0</v>
      </c>
      <c r="N197" s="228">
        <v>4.3700000000000006E-3</v>
      </c>
      <c r="O197" s="228">
        <f>ROUND(E197*N197,2)</f>
        <v>0.75</v>
      </c>
      <c r="P197" s="228">
        <v>0</v>
      </c>
      <c r="Q197" s="228">
        <f>ROUND(E197*P197,2)</f>
        <v>0</v>
      </c>
      <c r="R197" s="228"/>
      <c r="S197" s="228" t="s">
        <v>131</v>
      </c>
      <c r="T197" s="228" t="s">
        <v>132</v>
      </c>
      <c r="U197" s="228">
        <v>0</v>
      </c>
      <c r="V197" s="228">
        <f>ROUND(E197*U197,2)</f>
        <v>0</v>
      </c>
      <c r="W197" s="228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215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>
      <c r="A198" s="225"/>
      <c r="B198" s="226"/>
      <c r="C198" s="254" t="s">
        <v>306</v>
      </c>
      <c r="D198" s="230"/>
      <c r="E198" s="231">
        <v>22.110000000000003</v>
      </c>
      <c r="F198" s="228"/>
      <c r="G198" s="228"/>
      <c r="H198" s="228"/>
      <c r="I198" s="228"/>
      <c r="J198" s="228"/>
      <c r="K198" s="228"/>
      <c r="L198" s="228"/>
      <c r="M198" s="228"/>
      <c r="N198" s="228"/>
      <c r="O198" s="228"/>
      <c r="P198" s="228"/>
      <c r="Q198" s="228"/>
      <c r="R198" s="228"/>
      <c r="S198" s="228"/>
      <c r="T198" s="228"/>
      <c r="U198" s="228"/>
      <c r="V198" s="228"/>
      <c r="W198" s="228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135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>
      <c r="A199" s="225"/>
      <c r="B199" s="226"/>
      <c r="C199" s="254" t="s">
        <v>307</v>
      </c>
      <c r="D199" s="230"/>
      <c r="E199" s="231">
        <v>102.08000000000001</v>
      </c>
      <c r="F199" s="228"/>
      <c r="G199" s="228"/>
      <c r="H199" s="228"/>
      <c r="I199" s="228"/>
      <c r="J199" s="228"/>
      <c r="K199" s="228"/>
      <c r="L199" s="228"/>
      <c r="M199" s="228"/>
      <c r="N199" s="228"/>
      <c r="O199" s="228"/>
      <c r="P199" s="228"/>
      <c r="Q199" s="228"/>
      <c r="R199" s="228"/>
      <c r="S199" s="228"/>
      <c r="T199" s="228"/>
      <c r="U199" s="228"/>
      <c r="V199" s="228"/>
      <c r="W199" s="228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135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>
      <c r="A200" s="225"/>
      <c r="B200" s="226"/>
      <c r="C200" s="254" t="s">
        <v>308</v>
      </c>
      <c r="D200" s="230"/>
      <c r="E200" s="231">
        <v>17.226000000000003</v>
      </c>
      <c r="F200" s="228"/>
      <c r="G200" s="228"/>
      <c r="H200" s="228"/>
      <c r="I200" s="228"/>
      <c r="J200" s="228"/>
      <c r="K200" s="228"/>
      <c r="L200" s="228"/>
      <c r="M200" s="228"/>
      <c r="N200" s="228"/>
      <c r="O200" s="228"/>
      <c r="P200" s="228"/>
      <c r="Q200" s="228"/>
      <c r="R200" s="228"/>
      <c r="S200" s="228"/>
      <c r="T200" s="228"/>
      <c r="U200" s="228"/>
      <c r="V200" s="228"/>
      <c r="W200" s="228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135</v>
      </c>
      <c r="AH200" s="208">
        <v>0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>
      <c r="A201" s="225"/>
      <c r="B201" s="226"/>
      <c r="C201" s="254" t="s">
        <v>309</v>
      </c>
      <c r="D201" s="230"/>
      <c r="E201" s="231">
        <v>29.700000000000003</v>
      </c>
      <c r="F201" s="228"/>
      <c r="G201" s="228"/>
      <c r="H201" s="228"/>
      <c r="I201" s="228"/>
      <c r="J201" s="228"/>
      <c r="K201" s="228"/>
      <c r="L201" s="228"/>
      <c r="M201" s="228"/>
      <c r="N201" s="228"/>
      <c r="O201" s="228"/>
      <c r="P201" s="228"/>
      <c r="Q201" s="228"/>
      <c r="R201" s="228"/>
      <c r="S201" s="228"/>
      <c r="T201" s="228"/>
      <c r="U201" s="228"/>
      <c r="V201" s="228"/>
      <c r="W201" s="228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135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ht="22.5" outlineLevel="1">
      <c r="A202" s="239">
        <v>51</v>
      </c>
      <c r="B202" s="240" t="s">
        <v>310</v>
      </c>
      <c r="C202" s="253" t="s">
        <v>311</v>
      </c>
      <c r="D202" s="241" t="s">
        <v>141</v>
      </c>
      <c r="E202" s="242">
        <v>171.11600000000001</v>
      </c>
      <c r="F202" s="243"/>
      <c r="G202" s="244">
        <f>ROUND(E202*F202,2)</f>
        <v>0</v>
      </c>
      <c r="H202" s="229"/>
      <c r="I202" s="228">
        <f>ROUND(E202*H202,2)</f>
        <v>0</v>
      </c>
      <c r="J202" s="229"/>
      <c r="K202" s="228">
        <f>ROUND(E202*J202,2)</f>
        <v>0</v>
      </c>
      <c r="L202" s="228">
        <v>21</v>
      </c>
      <c r="M202" s="228">
        <f>G202*(1+L202/100)</f>
        <v>0</v>
      </c>
      <c r="N202" s="228">
        <v>1.9200000000000002E-2</v>
      </c>
      <c r="O202" s="228">
        <f>ROUND(E202*N202,2)</f>
        <v>3.29</v>
      </c>
      <c r="P202" s="228">
        <v>0</v>
      </c>
      <c r="Q202" s="228">
        <f>ROUND(E202*P202,2)</f>
        <v>0</v>
      </c>
      <c r="R202" s="228"/>
      <c r="S202" s="228" t="s">
        <v>166</v>
      </c>
      <c r="T202" s="228" t="s">
        <v>161</v>
      </c>
      <c r="U202" s="228">
        <v>0</v>
      </c>
      <c r="V202" s="228">
        <f>ROUND(E202*U202,2)</f>
        <v>0</v>
      </c>
      <c r="W202" s="228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232</v>
      </c>
      <c r="AH202" s="208"/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>
      <c r="A203" s="225"/>
      <c r="B203" s="226"/>
      <c r="C203" s="254" t="s">
        <v>306</v>
      </c>
      <c r="D203" s="230"/>
      <c r="E203" s="231">
        <v>22.110000000000003</v>
      </c>
      <c r="F203" s="228"/>
      <c r="G203" s="228"/>
      <c r="H203" s="228"/>
      <c r="I203" s="228"/>
      <c r="J203" s="228"/>
      <c r="K203" s="228"/>
      <c r="L203" s="228"/>
      <c r="M203" s="228"/>
      <c r="N203" s="228"/>
      <c r="O203" s="228"/>
      <c r="P203" s="228"/>
      <c r="Q203" s="228"/>
      <c r="R203" s="228"/>
      <c r="S203" s="228"/>
      <c r="T203" s="228"/>
      <c r="U203" s="228"/>
      <c r="V203" s="228"/>
      <c r="W203" s="228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135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>
      <c r="A204" s="225"/>
      <c r="B204" s="226"/>
      <c r="C204" s="254" t="s">
        <v>307</v>
      </c>
      <c r="D204" s="230"/>
      <c r="E204" s="231">
        <v>102.08000000000001</v>
      </c>
      <c r="F204" s="228"/>
      <c r="G204" s="228"/>
      <c r="H204" s="228"/>
      <c r="I204" s="228"/>
      <c r="J204" s="228"/>
      <c r="K204" s="228"/>
      <c r="L204" s="228"/>
      <c r="M204" s="228"/>
      <c r="N204" s="228"/>
      <c r="O204" s="228"/>
      <c r="P204" s="228"/>
      <c r="Q204" s="228"/>
      <c r="R204" s="228"/>
      <c r="S204" s="228"/>
      <c r="T204" s="228"/>
      <c r="U204" s="228"/>
      <c r="V204" s="228"/>
      <c r="W204" s="228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135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>
      <c r="A205" s="225"/>
      <c r="B205" s="226"/>
      <c r="C205" s="254" t="s">
        <v>308</v>
      </c>
      <c r="D205" s="230"/>
      <c r="E205" s="231">
        <v>17.226000000000003</v>
      </c>
      <c r="F205" s="228"/>
      <c r="G205" s="228"/>
      <c r="H205" s="228"/>
      <c r="I205" s="228"/>
      <c r="J205" s="228"/>
      <c r="K205" s="228"/>
      <c r="L205" s="228"/>
      <c r="M205" s="228"/>
      <c r="N205" s="228"/>
      <c r="O205" s="228"/>
      <c r="P205" s="228"/>
      <c r="Q205" s="228"/>
      <c r="R205" s="228"/>
      <c r="S205" s="228"/>
      <c r="T205" s="228"/>
      <c r="U205" s="228"/>
      <c r="V205" s="228"/>
      <c r="W205" s="228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135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>
      <c r="A206" s="225"/>
      <c r="B206" s="226"/>
      <c r="C206" s="254" t="s">
        <v>309</v>
      </c>
      <c r="D206" s="230"/>
      <c r="E206" s="231">
        <v>29.700000000000003</v>
      </c>
      <c r="F206" s="228"/>
      <c r="G206" s="228"/>
      <c r="H206" s="228"/>
      <c r="I206" s="228"/>
      <c r="J206" s="228"/>
      <c r="K206" s="228"/>
      <c r="L206" s="228"/>
      <c r="M206" s="228"/>
      <c r="N206" s="228"/>
      <c r="O206" s="228"/>
      <c r="P206" s="228"/>
      <c r="Q206" s="228"/>
      <c r="R206" s="228"/>
      <c r="S206" s="228"/>
      <c r="T206" s="228"/>
      <c r="U206" s="228"/>
      <c r="V206" s="228"/>
      <c r="W206" s="228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135</v>
      </c>
      <c r="AH206" s="208">
        <v>0</v>
      </c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ht="22.5" outlineLevel="1">
      <c r="A207" s="245">
        <v>52</v>
      </c>
      <c r="B207" s="246" t="s">
        <v>312</v>
      </c>
      <c r="C207" s="255" t="s">
        <v>313</v>
      </c>
      <c r="D207" s="247" t="s">
        <v>198</v>
      </c>
      <c r="E207" s="248">
        <v>6.5720000000000001</v>
      </c>
      <c r="F207" s="249"/>
      <c r="G207" s="250">
        <f>ROUND(E207*F207,2)</f>
        <v>0</v>
      </c>
      <c r="H207" s="229"/>
      <c r="I207" s="228">
        <f>ROUND(E207*H207,2)</f>
        <v>0</v>
      </c>
      <c r="J207" s="229"/>
      <c r="K207" s="228">
        <f>ROUND(E207*J207,2)</f>
        <v>0</v>
      </c>
      <c r="L207" s="228">
        <v>21</v>
      </c>
      <c r="M207" s="228">
        <f>G207*(1+L207/100)</f>
        <v>0</v>
      </c>
      <c r="N207" s="228">
        <v>0</v>
      </c>
      <c r="O207" s="228">
        <f>ROUND(E207*N207,2)</f>
        <v>0</v>
      </c>
      <c r="P207" s="228">
        <v>0</v>
      </c>
      <c r="Q207" s="228">
        <f>ROUND(E207*P207,2)</f>
        <v>0</v>
      </c>
      <c r="R207" s="228"/>
      <c r="S207" s="228" t="s">
        <v>131</v>
      </c>
      <c r="T207" s="228" t="s">
        <v>132</v>
      </c>
      <c r="U207" s="228">
        <v>0</v>
      </c>
      <c r="V207" s="228">
        <f>ROUND(E207*U207,2)</f>
        <v>0</v>
      </c>
      <c r="W207" s="228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215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>
      <c r="A208" s="233" t="s">
        <v>126</v>
      </c>
      <c r="B208" s="234" t="s">
        <v>92</v>
      </c>
      <c r="C208" s="252" t="s">
        <v>93</v>
      </c>
      <c r="D208" s="235"/>
      <c r="E208" s="236"/>
      <c r="F208" s="237"/>
      <c r="G208" s="238">
        <f>SUMIF(AG209:AG234,"&lt;&gt;NOR",G209:G234)</f>
        <v>0</v>
      </c>
      <c r="H208" s="232"/>
      <c r="I208" s="232">
        <f>SUM(I209:I234)</f>
        <v>0</v>
      </c>
      <c r="J208" s="232"/>
      <c r="K208" s="232">
        <f>SUM(K209:K234)</f>
        <v>0</v>
      </c>
      <c r="L208" s="232"/>
      <c r="M208" s="232">
        <f>SUM(M209:M234)</f>
        <v>0</v>
      </c>
      <c r="N208" s="232"/>
      <c r="O208" s="232">
        <f>SUM(O209:O234)</f>
        <v>24.990000000000002</v>
      </c>
      <c r="P208" s="232"/>
      <c r="Q208" s="232">
        <f>SUM(Q209:Q234)</f>
        <v>47.28</v>
      </c>
      <c r="R208" s="232"/>
      <c r="S208" s="232"/>
      <c r="T208" s="232"/>
      <c r="U208" s="232"/>
      <c r="V208" s="232">
        <f>SUM(V209:V234)</f>
        <v>0</v>
      </c>
      <c r="W208" s="232"/>
      <c r="AG208" t="s">
        <v>127</v>
      </c>
    </row>
    <row r="209" spans="1:60" ht="22.5" outlineLevel="1">
      <c r="A209" s="239">
        <v>53</v>
      </c>
      <c r="B209" s="240" t="s">
        <v>314</v>
      </c>
      <c r="C209" s="253" t="s">
        <v>315</v>
      </c>
      <c r="D209" s="241" t="s">
        <v>141</v>
      </c>
      <c r="E209" s="242">
        <v>858.12200000000007</v>
      </c>
      <c r="F209" s="243"/>
      <c r="G209" s="244">
        <f>ROUND(E209*F209,2)</f>
        <v>0</v>
      </c>
      <c r="H209" s="229"/>
      <c r="I209" s="228">
        <f>ROUND(E209*H209,2)</f>
        <v>0</v>
      </c>
      <c r="J209" s="229"/>
      <c r="K209" s="228">
        <f>ROUND(E209*J209,2)</f>
        <v>0</v>
      </c>
      <c r="L209" s="228">
        <v>21</v>
      </c>
      <c r="M209" s="228">
        <f>G209*(1+L209/100)</f>
        <v>0</v>
      </c>
      <c r="N209" s="228">
        <v>0</v>
      </c>
      <c r="O209" s="228">
        <f>ROUND(E209*N209,2)</f>
        <v>0</v>
      </c>
      <c r="P209" s="228">
        <v>5.5100000000000003E-2</v>
      </c>
      <c r="Q209" s="228">
        <f>ROUND(E209*P209,2)</f>
        <v>47.28</v>
      </c>
      <c r="R209" s="228"/>
      <c r="S209" s="228" t="s">
        <v>131</v>
      </c>
      <c r="T209" s="228" t="s">
        <v>132</v>
      </c>
      <c r="U209" s="228">
        <v>0</v>
      </c>
      <c r="V209" s="228">
        <f>ROUND(E209*U209,2)</f>
        <v>0</v>
      </c>
      <c r="W209" s="228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215</v>
      </c>
      <c r="AH209" s="208"/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>
      <c r="A210" s="225"/>
      <c r="B210" s="226"/>
      <c r="C210" s="254" t="s">
        <v>316</v>
      </c>
      <c r="D210" s="230"/>
      <c r="E210" s="231">
        <v>113.4</v>
      </c>
      <c r="F210" s="228"/>
      <c r="G210" s="228"/>
      <c r="H210" s="228"/>
      <c r="I210" s="228"/>
      <c r="J210" s="228"/>
      <c r="K210" s="228"/>
      <c r="L210" s="228"/>
      <c r="M210" s="228"/>
      <c r="N210" s="228"/>
      <c r="O210" s="228"/>
      <c r="P210" s="228"/>
      <c r="Q210" s="228"/>
      <c r="R210" s="228"/>
      <c r="S210" s="228"/>
      <c r="T210" s="228"/>
      <c r="U210" s="228"/>
      <c r="V210" s="228"/>
      <c r="W210" s="228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135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>
      <c r="A211" s="225"/>
      <c r="B211" s="226"/>
      <c r="C211" s="254" t="s">
        <v>317</v>
      </c>
      <c r="D211" s="230"/>
      <c r="E211" s="231">
        <v>402.5</v>
      </c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135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>
      <c r="A212" s="225"/>
      <c r="B212" s="226"/>
      <c r="C212" s="254" t="s">
        <v>318</v>
      </c>
      <c r="D212" s="230"/>
      <c r="E212" s="231">
        <v>85.9</v>
      </c>
      <c r="F212" s="228"/>
      <c r="G212" s="228"/>
      <c r="H212" s="228"/>
      <c r="I212" s="228"/>
      <c r="J212" s="228"/>
      <c r="K212" s="228"/>
      <c r="L212" s="228"/>
      <c r="M212" s="228"/>
      <c r="N212" s="228"/>
      <c r="O212" s="228"/>
      <c r="P212" s="228"/>
      <c r="Q212" s="228"/>
      <c r="R212" s="228"/>
      <c r="S212" s="228"/>
      <c r="T212" s="228"/>
      <c r="U212" s="228"/>
      <c r="V212" s="228"/>
      <c r="W212" s="228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135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>
      <c r="A213" s="225"/>
      <c r="B213" s="226"/>
      <c r="C213" s="254" t="s">
        <v>319</v>
      </c>
      <c r="D213" s="230"/>
      <c r="E213" s="231">
        <v>256.322</v>
      </c>
      <c r="F213" s="228"/>
      <c r="G213" s="228"/>
      <c r="H213" s="228"/>
      <c r="I213" s="228"/>
      <c r="J213" s="228"/>
      <c r="K213" s="228"/>
      <c r="L213" s="228"/>
      <c r="M213" s="228"/>
      <c r="N213" s="228"/>
      <c r="O213" s="228"/>
      <c r="P213" s="228"/>
      <c r="Q213" s="228"/>
      <c r="R213" s="228"/>
      <c r="S213" s="228"/>
      <c r="T213" s="228"/>
      <c r="U213" s="228"/>
      <c r="V213" s="228"/>
      <c r="W213" s="228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135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>
      <c r="A214" s="239">
        <v>54</v>
      </c>
      <c r="B214" s="240" t="s">
        <v>320</v>
      </c>
      <c r="C214" s="253" t="s">
        <v>321</v>
      </c>
      <c r="D214" s="241" t="s">
        <v>141</v>
      </c>
      <c r="E214" s="242">
        <v>819.33</v>
      </c>
      <c r="F214" s="243"/>
      <c r="G214" s="244">
        <f>ROUND(E214*F214,2)</f>
        <v>0</v>
      </c>
      <c r="H214" s="229"/>
      <c r="I214" s="228">
        <f>ROUND(E214*H214,2)</f>
        <v>0</v>
      </c>
      <c r="J214" s="229"/>
      <c r="K214" s="228">
        <f>ROUND(E214*J214,2)</f>
        <v>0</v>
      </c>
      <c r="L214" s="228">
        <v>21</v>
      </c>
      <c r="M214" s="228">
        <f>G214*(1+L214/100)</f>
        <v>0</v>
      </c>
      <c r="N214" s="228">
        <v>3.0000000000000003E-4</v>
      </c>
      <c r="O214" s="228">
        <f>ROUND(E214*N214,2)</f>
        <v>0.25</v>
      </c>
      <c r="P214" s="228">
        <v>0</v>
      </c>
      <c r="Q214" s="228">
        <f>ROUND(E214*P214,2)</f>
        <v>0</v>
      </c>
      <c r="R214" s="228"/>
      <c r="S214" s="228" t="s">
        <v>131</v>
      </c>
      <c r="T214" s="228" t="s">
        <v>132</v>
      </c>
      <c r="U214" s="228">
        <v>0</v>
      </c>
      <c r="V214" s="228">
        <f>ROUND(E214*U214,2)</f>
        <v>0</v>
      </c>
      <c r="W214" s="228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215</v>
      </c>
      <c r="AH214" s="208"/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>
      <c r="A215" s="225"/>
      <c r="B215" s="226"/>
      <c r="C215" s="254" t="s">
        <v>153</v>
      </c>
      <c r="D215" s="230"/>
      <c r="E215" s="231">
        <v>113.30000000000001</v>
      </c>
      <c r="F215" s="228"/>
      <c r="G215" s="228"/>
      <c r="H215" s="228"/>
      <c r="I215" s="228"/>
      <c r="J215" s="228"/>
      <c r="K215" s="228"/>
      <c r="L215" s="228"/>
      <c r="M215" s="228"/>
      <c r="N215" s="228"/>
      <c r="O215" s="228"/>
      <c r="P215" s="228"/>
      <c r="Q215" s="228"/>
      <c r="R215" s="228"/>
      <c r="S215" s="228"/>
      <c r="T215" s="228"/>
      <c r="U215" s="228"/>
      <c r="V215" s="228"/>
      <c r="W215" s="228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135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>
      <c r="A216" s="225"/>
      <c r="B216" s="226"/>
      <c r="C216" s="254" t="s">
        <v>154</v>
      </c>
      <c r="D216" s="230"/>
      <c r="E216" s="231">
        <v>356.3</v>
      </c>
      <c r="F216" s="228"/>
      <c r="G216" s="228"/>
      <c r="H216" s="228"/>
      <c r="I216" s="228"/>
      <c r="J216" s="228"/>
      <c r="K216" s="228"/>
      <c r="L216" s="228"/>
      <c r="M216" s="228"/>
      <c r="N216" s="228"/>
      <c r="O216" s="228"/>
      <c r="P216" s="228"/>
      <c r="Q216" s="228"/>
      <c r="R216" s="228"/>
      <c r="S216" s="228"/>
      <c r="T216" s="228"/>
      <c r="U216" s="228"/>
      <c r="V216" s="228"/>
      <c r="W216" s="228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135</v>
      </c>
      <c r="AH216" s="208">
        <v>0</v>
      </c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>
      <c r="A217" s="225"/>
      <c r="B217" s="226"/>
      <c r="C217" s="254" t="s">
        <v>155</v>
      </c>
      <c r="D217" s="230"/>
      <c r="E217" s="231">
        <v>99.25</v>
      </c>
      <c r="F217" s="228"/>
      <c r="G217" s="228"/>
      <c r="H217" s="228"/>
      <c r="I217" s="228"/>
      <c r="J217" s="228"/>
      <c r="K217" s="228"/>
      <c r="L217" s="228"/>
      <c r="M217" s="228"/>
      <c r="N217" s="228"/>
      <c r="O217" s="228"/>
      <c r="P217" s="228"/>
      <c r="Q217" s="228"/>
      <c r="R217" s="228"/>
      <c r="S217" s="228"/>
      <c r="T217" s="228"/>
      <c r="U217" s="228"/>
      <c r="V217" s="228"/>
      <c r="W217" s="228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135</v>
      </c>
      <c r="AH217" s="208">
        <v>0</v>
      </c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>
      <c r="A218" s="225"/>
      <c r="B218" s="226"/>
      <c r="C218" s="254" t="s">
        <v>156</v>
      </c>
      <c r="D218" s="230"/>
      <c r="E218" s="231">
        <v>250.48000000000002</v>
      </c>
      <c r="F218" s="228"/>
      <c r="G218" s="228"/>
      <c r="H218" s="228"/>
      <c r="I218" s="228"/>
      <c r="J218" s="228"/>
      <c r="K218" s="228"/>
      <c r="L218" s="228"/>
      <c r="M218" s="228"/>
      <c r="N218" s="228"/>
      <c r="O218" s="228"/>
      <c r="P218" s="228"/>
      <c r="Q218" s="228"/>
      <c r="R218" s="228"/>
      <c r="S218" s="228"/>
      <c r="T218" s="228"/>
      <c r="U218" s="228"/>
      <c r="V218" s="228"/>
      <c r="W218" s="228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135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ht="33.75" outlineLevel="1">
      <c r="A219" s="239">
        <v>55</v>
      </c>
      <c r="B219" s="240" t="s">
        <v>322</v>
      </c>
      <c r="C219" s="253" t="s">
        <v>323</v>
      </c>
      <c r="D219" s="241" t="s">
        <v>141</v>
      </c>
      <c r="E219" s="242">
        <v>819.33</v>
      </c>
      <c r="F219" s="243"/>
      <c r="G219" s="244">
        <f>ROUND(E219*F219,2)</f>
        <v>0</v>
      </c>
      <c r="H219" s="229"/>
      <c r="I219" s="228">
        <f>ROUND(E219*H219,2)</f>
        <v>0</v>
      </c>
      <c r="J219" s="229"/>
      <c r="K219" s="228">
        <f>ROUND(E219*J219,2)</f>
        <v>0</v>
      </c>
      <c r="L219" s="228">
        <v>21</v>
      </c>
      <c r="M219" s="228">
        <f>G219*(1+L219/100)</f>
        <v>0</v>
      </c>
      <c r="N219" s="228">
        <v>3.0000000000000001E-3</v>
      </c>
      <c r="O219" s="228">
        <f>ROUND(E219*N219,2)</f>
        <v>2.46</v>
      </c>
      <c r="P219" s="228">
        <v>0</v>
      </c>
      <c r="Q219" s="228">
        <f>ROUND(E219*P219,2)</f>
        <v>0</v>
      </c>
      <c r="R219" s="228"/>
      <c r="S219" s="228" t="s">
        <v>131</v>
      </c>
      <c r="T219" s="228" t="s">
        <v>132</v>
      </c>
      <c r="U219" s="228">
        <v>0</v>
      </c>
      <c r="V219" s="228">
        <f>ROUND(E219*U219,2)</f>
        <v>0</v>
      </c>
      <c r="W219" s="228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215</v>
      </c>
      <c r="AH219" s="208"/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>
      <c r="A220" s="225"/>
      <c r="B220" s="226"/>
      <c r="C220" s="254" t="s">
        <v>153</v>
      </c>
      <c r="D220" s="230"/>
      <c r="E220" s="231">
        <v>113.30000000000001</v>
      </c>
      <c r="F220" s="228"/>
      <c r="G220" s="228"/>
      <c r="H220" s="228"/>
      <c r="I220" s="228"/>
      <c r="J220" s="228"/>
      <c r="K220" s="228"/>
      <c r="L220" s="228"/>
      <c r="M220" s="228"/>
      <c r="N220" s="228"/>
      <c r="O220" s="228"/>
      <c r="P220" s="228"/>
      <c r="Q220" s="228"/>
      <c r="R220" s="228"/>
      <c r="S220" s="228"/>
      <c r="T220" s="228"/>
      <c r="U220" s="228"/>
      <c r="V220" s="228"/>
      <c r="W220" s="228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135</v>
      </c>
      <c r="AH220" s="208">
        <v>0</v>
      </c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>
      <c r="A221" s="225"/>
      <c r="B221" s="226"/>
      <c r="C221" s="254" t="s">
        <v>154</v>
      </c>
      <c r="D221" s="230"/>
      <c r="E221" s="231">
        <v>356.3</v>
      </c>
      <c r="F221" s="228"/>
      <c r="G221" s="228"/>
      <c r="H221" s="228"/>
      <c r="I221" s="228"/>
      <c r="J221" s="228"/>
      <c r="K221" s="228"/>
      <c r="L221" s="228"/>
      <c r="M221" s="228"/>
      <c r="N221" s="228"/>
      <c r="O221" s="228"/>
      <c r="P221" s="228"/>
      <c r="Q221" s="228"/>
      <c r="R221" s="228"/>
      <c r="S221" s="228"/>
      <c r="T221" s="228"/>
      <c r="U221" s="228"/>
      <c r="V221" s="228"/>
      <c r="W221" s="228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135</v>
      </c>
      <c r="AH221" s="208">
        <v>0</v>
      </c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>
      <c r="A222" s="225"/>
      <c r="B222" s="226"/>
      <c r="C222" s="254" t="s">
        <v>155</v>
      </c>
      <c r="D222" s="230"/>
      <c r="E222" s="231">
        <v>99.25</v>
      </c>
      <c r="F222" s="228"/>
      <c r="G222" s="228"/>
      <c r="H222" s="228"/>
      <c r="I222" s="228"/>
      <c r="J222" s="228"/>
      <c r="K222" s="228"/>
      <c r="L222" s="228"/>
      <c r="M222" s="228"/>
      <c r="N222" s="228"/>
      <c r="O222" s="228"/>
      <c r="P222" s="228"/>
      <c r="Q222" s="228"/>
      <c r="R222" s="228"/>
      <c r="S222" s="228"/>
      <c r="T222" s="228"/>
      <c r="U222" s="228"/>
      <c r="V222" s="228"/>
      <c r="W222" s="228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135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>
      <c r="A223" s="225"/>
      <c r="B223" s="226"/>
      <c r="C223" s="254" t="s">
        <v>156</v>
      </c>
      <c r="D223" s="230"/>
      <c r="E223" s="231">
        <v>250.48000000000002</v>
      </c>
      <c r="F223" s="228"/>
      <c r="G223" s="228"/>
      <c r="H223" s="228"/>
      <c r="I223" s="228"/>
      <c r="J223" s="228"/>
      <c r="K223" s="228"/>
      <c r="L223" s="228"/>
      <c r="M223" s="228"/>
      <c r="N223" s="228"/>
      <c r="O223" s="228"/>
      <c r="P223" s="228"/>
      <c r="Q223" s="228"/>
      <c r="R223" s="228"/>
      <c r="S223" s="228"/>
      <c r="T223" s="228"/>
      <c r="U223" s="228"/>
      <c r="V223" s="228"/>
      <c r="W223" s="228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135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>
      <c r="A224" s="239">
        <v>56</v>
      </c>
      <c r="B224" s="240" t="s">
        <v>324</v>
      </c>
      <c r="C224" s="253" t="s">
        <v>325</v>
      </c>
      <c r="D224" s="241" t="s">
        <v>141</v>
      </c>
      <c r="E224" s="242">
        <v>819.33</v>
      </c>
      <c r="F224" s="243"/>
      <c r="G224" s="244">
        <f>ROUND(E224*F224,2)</f>
        <v>0</v>
      </c>
      <c r="H224" s="229"/>
      <c r="I224" s="228">
        <f>ROUND(E224*H224,2)</f>
        <v>0</v>
      </c>
      <c r="J224" s="229"/>
      <c r="K224" s="228">
        <f>ROUND(E224*J224,2)</f>
        <v>0</v>
      </c>
      <c r="L224" s="228">
        <v>21</v>
      </c>
      <c r="M224" s="228">
        <f>G224*(1+L224/100)</f>
        <v>0</v>
      </c>
      <c r="N224" s="228">
        <v>1.9200000000000002E-2</v>
      </c>
      <c r="O224" s="228">
        <f>ROUND(E224*N224,2)</f>
        <v>15.73</v>
      </c>
      <c r="P224" s="228">
        <v>0</v>
      </c>
      <c r="Q224" s="228">
        <f>ROUND(E224*P224,2)</f>
        <v>0</v>
      </c>
      <c r="R224" s="228"/>
      <c r="S224" s="228" t="s">
        <v>166</v>
      </c>
      <c r="T224" s="228" t="s">
        <v>161</v>
      </c>
      <c r="U224" s="228">
        <v>0</v>
      </c>
      <c r="V224" s="228">
        <f>ROUND(E224*U224,2)</f>
        <v>0</v>
      </c>
      <c r="W224" s="228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232</v>
      </c>
      <c r="AH224" s="208"/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>
      <c r="A225" s="225"/>
      <c r="B225" s="226"/>
      <c r="C225" s="254" t="s">
        <v>153</v>
      </c>
      <c r="D225" s="230"/>
      <c r="E225" s="231">
        <v>113.30000000000001</v>
      </c>
      <c r="F225" s="228"/>
      <c r="G225" s="228"/>
      <c r="H225" s="228"/>
      <c r="I225" s="228"/>
      <c r="J225" s="228"/>
      <c r="K225" s="228"/>
      <c r="L225" s="228"/>
      <c r="M225" s="228"/>
      <c r="N225" s="228"/>
      <c r="O225" s="228"/>
      <c r="P225" s="228"/>
      <c r="Q225" s="228"/>
      <c r="R225" s="228"/>
      <c r="S225" s="228"/>
      <c r="T225" s="228"/>
      <c r="U225" s="228"/>
      <c r="V225" s="228"/>
      <c r="W225" s="228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135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>
      <c r="A226" s="225"/>
      <c r="B226" s="226"/>
      <c r="C226" s="254" t="s">
        <v>154</v>
      </c>
      <c r="D226" s="230"/>
      <c r="E226" s="231">
        <v>356.3</v>
      </c>
      <c r="F226" s="228"/>
      <c r="G226" s="228"/>
      <c r="H226" s="228"/>
      <c r="I226" s="228"/>
      <c r="J226" s="228"/>
      <c r="K226" s="228"/>
      <c r="L226" s="228"/>
      <c r="M226" s="228"/>
      <c r="N226" s="228"/>
      <c r="O226" s="228"/>
      <c r="P226" s="228"/>
      <c r="Q226" s="228"/>
      <c r="R226" s="228"/>
      <c r="S226" s="228"/>
      <c r="T226" s="228"/>
      <c r="U226" s="228"/>
      <c r="V226" s="228"/>
      <c r="W226" s="228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135</v>
      </c>
      <c r="AH226" s="208">
        <v>0</v>
      </c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>
      <c r="A227" s="225"/>
      <c r="B227" s="226"/>
      <c r="C227" s="254" t="s">
        <v>155</v>
      </c>
      <c r="D227" s="230"/>
      <c r="E227" s="231">
        <v>99.25</v>
      </c>
      <c r="F227" s="228"/>
      <c r="G227" s="228"/>
      <c r="H227" s="228"/>
      <c r="I227" s="228"/>
      <c r="J227" s="228"/>
      <c r="K227" s="228"/>
      <c r="L227" s="228"/>
      <c r="M227" s="228"/>
      <c r="N227" s="228"/>
      <c r="O227" s="228"/>
      <c r="P227" s="228"/>
      <c r="Q227" s="228"/>
      <c r="R227" s="228"/>
      <c r="S227" s="228"/>
      <c r="T227" s="228"/>
      <c r="U227" s="228"/>
      <c r="V227" s="228"/>
      <c r="W227" s="228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135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>
      <c r="A228" s="225"/>
      <c r="B228" s="226"/>
      <c r="C228" s="254" t="s">
        <v>156</v>
      </c>
      <c r="D228" s="230"/>
      <c r="E228" s="231">
        <v>250.48000000000002</v>
      </c>
      <c r="F228" s="228"/>
      <c r="G228" s="228"/>
      <c r="H228" s="228"/>
      <c r="I228" s="228"/>
      <c r="J228" s="228"/>
      <c r="K228" s="228"/>
      <c r="L228" s="228"/>
      <c r="M228" s="228"/>
      <c r="N228" s="228"/>
      <c r="O228" s="228"/>
      <c r="P228" s="228"/>
      <c r="Q228" s="228"/>
      <c r="R228" s="228"/>
      <c r="S228" s="228"/>
      <c r="T228" s="228"/>
      <c r="U228" s="228"/>
      <c r="V228" s="228"/>
      <c r="W228" s="228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135</v>
      </c>
      <c r="AH228" s="208">
        <v>0</v>
      </c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ht="22.5" outlineLevel="1">
      <c r="A229" s="239">
        <v>57</v>
      </c>
      <c r="B229" s="240" t="s">
        <v>326</v>
      </c>
      <c r="C229" s="253" t="s">
        <v>327</v>
      </c>
      <c r="D229" s="241" t="s">
        <v>141</v>
      </c>
      <c r="E229" s="242">
        <v>819.33</v>
      </c>
      <c r="F229" s="243"/>
      <c r="G229" s="244">
        <f>ROUND(E229*F229,2)</f>
        <v>0</v>
      </c>
      <c r="H229" s="229"/>
      <c r="I229" s="228">
        <f>ROUND(E229*H229,2)</f>
        <v>0</v>
      </c>
      <c r="J229" s="229"/>
      <c r="K229" s="228">
        <f>ROUND(E229*J229,2)</f>
        <v>0</v>
      </c>
      <c r="L229" s="228">
        <v>21</v>
      </c>
      <c r="M229" s="228">
        <f>G229*(1+L229/100)</f>
        <v>0</v>
      </c>
      <c r="N229" s="228">
        <v>8.0000000000000002E-3</v>
      </c>
      <c r="O229" s="228">
        <f>ROUND(E229*N229,2)</f>
        <v>6.55</v>
      </c>
      <c r="P229" s="228">
        <v>0</v>
      </c>
      <c r="Q229" s="228">
        <f>ROUND(E229*P229,2)</f>
        <v>0</v>
      </c>
      <c r="R229" s="228"/>
      <c r="S229" s="228" t="s">
        <v>131</v>
      </c>
      <c r="T229" s="228" t="s">
        <v>132</v>
      </c>
      <c r="U229" s="228">
        <v>0</v>
      </c>
      <c r="V229" s="228">
        <f>ROUND(E229*U229,2)</f>
        <v>0</v>
      </c>
      <c r="W229" s="228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215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>
      <c r="A230" s="225"/>
      <c r="B230" s="226"/>
      <c r="C230" s="254" t="s">
        <v>153</v>
      </c>
      <c r="D230" s="230"/>
      <c r="E230" s="231">
        <v>113.30000000000001</v>
      </c>
      <c r="F230" s="228"/>
      <c r="G230" s="228"/>
      <c r="H230" s="228"/>
      <c r="I230" s="228"/>
      <c r="J230" s="228"/>
      <c r="K230" s="228"/>
      <c r="L230" s="228"/>
      <c r="M230" s="228"/>
      <c r="N230" s="228"/>
      <c r="O230" s="228"/>
      <c r="P230" s="228"/>
      <c r="Q230" s="228"/>
      <c r="R230" s="228"/>
      <c r="S230" s="228"/>
      <c r="T230" s="228"/>
      <c r="U230" s="228"/>
      <c r="V230" s="228"/>
      <c r="W230" s="228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135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>
      <c r="A231" s="225"/>
      <c r="B231" s="226"/>
      <c r="C231" s="254" t="s">
        <v>154</v>
      </c>
      <c r="D231" s="230"/>
      <c r="E231" s="231">
        <v>356.3</v>
      </c>
      <c r="F231" s="228"/>
      <c r="G231" s="228"/>
      <c r="H231" s="228"/>
      <c r="I231" s="228"/>
      <c r="J231" s="228"/>
      <c r="K231" s="228"/>
      <c r="L231" s="228"/>
      <c r="M231" s="228"/>
      <c r="N231" s="228"/>
      <c r="O231" s="228"/>
      <c r="P231" s="228"/>
      <c r="Q231" s="228"/>
      <c r="R231" s="228"/>
      <c r="S231" s="228"/>
      <c r="T231" s="228"/>
      <c r="U231" s="228"/>
      <c r="V231" s="228"/>
      <c r="W231" s="228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135</v>
      </c>
      <c r="AH231" s="208">
        <v>0</v>
      </c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>
      <c r="A232" s="225"/>
      <c r="B232" s="226"/>
      <c r="C232" s="254" t="s">
        <v>155</v>
      </c>
      <c r="D232" s="230"/>
      <c r="E232" s="231">
        <v>99.25</v>
      </c>
      <c r="F232" s="228"/>
      <c r="G232" s="228"/>
      <c r="H232" s="228"/>
      <c r="I232" s="228"/>
      <c r="J232" s="228"/>
      <c r="K232" s="228"/>
      <c r="L232" s="228"/>
      <c r="M232" s="228"/>
      <c r="N232" s="228"/>
      <c r="O232" s="228"/>
      <c r="P232" s="228"/>
      <c r="Q232" s="228"/>
      <c r="R232" s="228"/>
      <c r="S232" s="228"/>
      <c r="T232" s="228"/>
      <c r="U232" s="228"/>
      <c r="V232" s="228"/>
      <c r="W232" s="228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135</v>
      </c>
      <c r="AH232" s="208">
        <v>0</v>
      </c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>
      <c r="A233" s="225"/>
      <c r="B233" s="226"/>
      <c r="C233" s="254" t="s">
        <v>156</v>
      </c>
      <c r="D233" s="230"/>
      <c r="E233" s="231">
        <v>250.48000000000002</v>
      </c>
      <c r="F233" s="228"/>
      <c r="G233" s="228"/>
      <c r="H233" s="228"/>
      <c r="I233" s="228"/>
      <c r="J233" s="228"/>
      <c r="K233" s="228"/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135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ht="22.5" outlineLevel="1">
      <c r="A234" s="245">
        <v>58</v>
      </c>
      <c r="B234" s="246" t="s">
        <v>328</v>
      </c>
      <c r="C234" s="255" t="s">
        <v>329</v>
      </c>
      <c r="D234" s="247" t="s">
        <v>198</v>
      </c>
      <c r="E234" s="248">
        <v>30.689</v>
      </c>
      <c r="F234" s="249"/>
      <c r="G234" s="250">
        <f>ROUND(E234*F234,2)</f>
        <v>0</v>
      </c>
      <c r="H234" s="229"/>
      <c r="I234" s="228">
        <f>ROUND(E234*H234,2)</f>
        <v>0</v>
      </c>
      <c r="J234" s="229"/>
      <c r="K234" s="228">
        <f>ROUND(E234*J234,2)</f>
        <v>0</v>
      </c>
      <c r="L234" s="228">
        <v>21</v>
      </c>
      <c r="M234" s="228">
        <f>G234*(1+L234/100)</f>
        <v>0</v>
      </c>
      <c r="N234" s="228">
        <v>0</v>
      </c>
      <c r="O234" s="228">
        <f>ROUND(E234*N234,2)</f>
        <v>0</v>
      </c>
      <c r="P234" s="228">
        <v>0</v>
      </c>
      <c r="Q234" s="228">
        <f>ROUND(E234*P234,2)</f>
        <v>0</v>
      </c>
      <c r="R234" s="228"/>
      <c r="S234" s="228" t="s">
        <v>131</v>
      </c>
      <c r="T234" s="228" t="s">
        <v>132</v>
      </c>
      <c r="U234" s="228">
        <v>0</v>
      </c>
      <c r="V234" s="228">
        <f>ROUND(E234*U234,2)</f>
        <v>0</v>
      </c>
      <c r="W234" s="228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215</v>
      </c>
      <c r="AH234" s="208"/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>
      <c r="A235" s="233" t="s">
        <v>126</v>
      </c>
      <c r="B235" s="234" t="s">
        <v>94</v>
      </c>
      <c r="C235" s="252" t="s">
        <v>95</v>
      </c>
      <c r="D235" s="235"/>
      <c r="E235" s="236"/>
      <c r="F235" s="237"/>
      <c r="G235" s="238">
        <f>SUMIF(AG236:AG249,"&lt;&gt;NOR",G236:G249)</f>
        <v>0</v>
      </c>
      <c r="H235" s="232"/>
      <c r="I235" s="232">
        <f>SUM(I236:I249)</f>
        <v>0</v>
      </c>
      <c r="J235" s="232"/>
      <c r="K235" s="232">
        <f>SUM(K236:K249)</f>
        <v>0</v>
      </c>
      <c r="L235" s="232"/>
      <c r="M235" s="232">
        <f>SUM(M236:M249)</f>
        <v>0</v>
      </c>
      <c r="N235" s="232"/>
      <c r="O235" s="232">
        <f>SUM(O236:O249)</f>
        <v>0.5</v>
      </c>
      <c r="P235" s="232"/>
      <c r="Q235" s="232">
        <f>SUM(Q236:Q249)</f>
        <v>0</v>
      </c>
      <c r="R235" s="232"/>
      <c r="S235" s="232"/>
      <c r="T235" s="232"/>
      <c r="U235" s="232"/>
      <c r="V235" s="232">
        <f>SUM(V236:V249)</f>
        <v>0</v>
      </c>
      <c r="W235" s="232"/>
      <c r="AG235" t="s">
        <v>127</v>
      </c>
    </row>
    <row r="236" spans="1:60" ht="22.5" outlineLevel="1">
      <c r="A236" s="239">
        <v>59</v>
      </c>
      <c r="B236" s="240" t="s">
        <v>330</v>
      </c>
      <c r="C236" s="253" t="s">
        <v>331</v>
      </c>
      <c r="D236" s="241" t="s">
        <v>141</v>
      </c>
      <c r="E236" s="242">
        <v>1527.73</v>
      </c>
      <c r="F236" s="243"/>
      <c r="G236" s="244">
        <f>ROUND(E236*F236,2)</f>
        <v>0</v>
      </c>
      <c r="H236" s="229"/>
      <c r="I236" s="228">
        <f>ROUND(E236*H236,2)</f>
        <v>0</v>
      </c>
      <c r="J236" s="229"/>
      <c r="K236" s="228">
        <f>ROUND(E236*J236,2)</f>
        <v>0</v>
      </c>
      <c r="L236" s="228">
        <v>21</v>
      </c>
      <c r="M236" s="228">
        <f>G236*(1+L236/100)</f>
        <v>0</v>
      </c>
      <c r="N236" s="228">
        <v>2.1000000000000001E-4</v>
      </c>
      <c r="O236" s="228">
        <f>ROUND(E236*N236,2)</f>
        <v>0.32</v>
      </c>
      <c r="P236" s="228">
        <v>0</v>
      </c>
      <c r="Q236" s="228">
        <f>ROUND(E236*P236,2)</f>
        <v>0</v>
      </c>
      <c r="R236" s="228"/>
      <c r="S236" s="228" t="s">
        <v>131</v>
      </c>
      <c r="T236" s="228" t="s">
        <v>132</v>
      </c>
      <c r="U236" s="228">
        <v>0</v>
      </c>
      <c r="V236" s="228">
        <f>ROUND(E236*U236,2)</f>
        <v>0</v>
      </c>
      <c r="W236" s="228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215</v>
      </c>
      <c r="AH236" s="208"/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>
      <c r="A237" s="225"/>
      <c r="B237" s="226"/>
      <c r="C237" s="254" t="s">
        <v>233</v>
      </c>
      <c r="D237" s="230"/>
      <c r="E237" s="231">
        <v>125.4</v>
      </c>
      <c r="F237" s="228"/>
      <c r="G237" s="228"/>
      <c r="H237" s="228"/>
      <c r="I237" s="228"/>
      <c r="J237" s="228"/>
      <c r="K237" s="228"/>
      <c r="L237" s="228"/>
      <c r="M237" s="228"/>
      <c r="N237" s="228"/>
      <c r="O237" s="228"/>
      <c r="P237" s="228"/>
      <c r="Q237" s="228"/>
      <c r="R237" s="228"/>
      <c r="S237" s="228"/>
      <c r="T237" s="228"/>
      <c r="U237" s="228"/>
      <c r="V237" s="228"/>
      <c r="W237" s="228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135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>
      <c r="A238" s="225"/>
      <c r="B238" s="226"/>
      <c r="C238" s="254" t="s">
        <v>234</v>
      </c>
      <c r="D238" s="230"/>
      <c r="E238" s="231">
        <v>147.4</v>
      </c>
      <c r="F238" s="228"/>
      <c r="G238" s="228"/>
      <c r="H238" s="228"/>
      <c r="I238" s="228"/>
      <c r="J238" s="228"/>
      <c r="K238" s="228"/>
      <c r="L238" s="228"/>
      <c r="M238" s="228"/>
      <c r="N238" s="228"/>
      <c r="O238" s="228"/>
      <c r="P238" s="228"/>
      <c r="Q238" s="228"/>
      <c r="R238" s="228"/>
      <c r="S238" s="228"/>
      <c r="T238" s="228"/>
      <c r="U238" s="228"/>
      <c r="V238" s="228"/>
      <c r="W238" s="228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135</v>
      </c>
      <c r="AH238" s="208">
        <v>0</v>
      </c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>
      <c r="A239" s="225"/>
      <c r="B239" s="226"/>
      <c r="C239" s="254" t="s">
        <v>235</v>
      </c>
      <c r="D239" s="230"/>
      <c r="E239" s="231">
        <v>346.5</v>
      </c>
      <c r="F239" s="228"/>
      <c r="G239" s="228"/>
      <c r="H239" s="228"/>
      <c r="I239" s="228"/>
      <c r="J239" s="228"/>
      <c r="K239" s="228"/>
      <c r="L239" s="228"/>
      <c r="M239" s="228"/>
      <c r="N239" s="228"/>
      <c r="O239" s="228"/>
      <c r="P239" s="228"/>
      <c r="Q239" s="228"/>
      <c r="R239" s="228"/>
      <c r="S239" s="228"/>
      <c r="T239" s="228"/>
      <c r="U239" s="228"/>
      <c r="V239" s="228"/>
      <c r="W239" s="228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135</v>
      </c>
      <c r="AH239" s="208">
        <v>0</v>
      </c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>
      <c r="A240" s="225"/>
      <c r="B240" s="226"/>
      <c r="C240" s="254" t="s">
        <v>171</v>
      </c>
      <c r="D240" s="230"/>
      <c r="E240" s="231">
        <v>89.100000000000009</v>
      </c>
      <c r="F240" s="228"/>
      <c r="G240" s="228"/>
      <c r="H240" s="228"/>
      <c r="I240" s="228"/>
      <c r="J240" s="228"/>
      <c r="K240" s="228"/>
      <c r="L240" s="228"/>
      <c r="M240" s="228"/>
      <c r="N240" s="228"/>
      <c r="O240" s="228"/>
      <c r="P240" s="228"/>
      <c r="Q240" s="228"/>
      <c r="R240" s="228"/>
      <c r="S240" s="228"/>
      <c r="T240" s="228"/>
      <c r="U240" s="228"/>
      <c r="V240" s="228"/>
      <c r="W240" s="228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135</v>
      </c>
      <c r="AH240" s="208">
        <v>0</v>
      </c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>
      <c r="A241" s="225"/>
      <c r="B241" s="226"/>
      <c r="C241" s="254" t="s">
        <v>153</v>
      </c>
      <c r="D241" s="230"/>
      <c r="E241" s="231">
        <v>113.30000000000001</v>
      </c>
      <c r="F241" s="228"/>
      <c r="G241" s="228"/>
      <c r="H241" s="228"/>
      <c r="I241" s="228"/>
      <c r="J241" s="228"/>
      <c r="K241" s="228"/>
      <c r="L241" s="228"/>
      <c r="M241" s="228"/>
      <c r="N241" s="228"/>
      <c r="O241" s="228"/>
      <c r="P241" s="228"/>
      <c r="Q241" s="228"/>
      <c r="R241" s="228"/>
      <c r="S241" s="228"/>
      <c r="T241" s="228"/>
      <c r="U241" s="228"/>
      <c r="V241" s="228"/>
      <c r="W241" s="228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135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>
      <c r="A242" s="225"/>
      <c r="B242" s="226"/>
      <c r="C242" s="254" t="s">
        <v>154</v>
      </c>
      <c r="D242" s="230"/>
      <c r="E242" s="231">
        <v>356.3</v>
      </c>
      <c r="F242" s="228"/>
      <c r="G242" s="228"/>
      <c r="H242" s="228"/>
      <c r="I242" s="228"/>
      <c r="J242" s="228"/>
      <c r="K242" s="228"/>
      <c r="L242" s="228"/>
      <c r="M242" s="228"/>
      <c r="N242" s="228"/>
      <c r="O242" s="228"/>
      <c r="P242" s="228"/>
      <c r="Q242" s="228"/>
      <c r="R242" s="228"/>
      <c r="S242" s="228"/>
      <c r="T242" s="228"/>
      <c r="U242" s="228"/>
      <c r="V242" s="228"/>
      <c r="W242" s="228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135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>
      <c r="A243" s="225"/>
      <c r="B243" s="226"/>
      <c r="C243" s="254" t="s">
        <v>155</v>
      </c>
      <c r="D243" s="230"/>
      <c r="E243" s="231">
        <v>99.25</v>
      </c>
      <c r="F243" s="228"/>
      <c r="G243" s="228"/>
      <c r="H243" s="228"/>
      <c r="I243" s="228"/>
      <c r="J243" s="228"/>
      <c r="K243" s="228"/>
      <c r="L243" s="228"/>
      <c r="M243" s="228"/>
      <c r="N243" s="228"/>
      <c r="O243" s="228"/>
      <c r="P243" s="228"/>
      <c r="Q243" s="228"/>
      <c r="R243" s="228"/>
      <c r="S243" s="228"/>
      <c r="T243" s="228"/>
      <c r="U243" s="228"/>
      <c r="V243" s="228"/>
      <c r="W243" s="228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135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>
      <c r="A244" s="225"/>
      <c r="B244" s="226"/>
      <c r="C244" s="254" t="s">
        <v>156</v>
      </c>
      <c r="D244" s="230"/>
      <c r="E244" s="231">
        <v>250.48000000000002</v>
      </c>
      <c r="F244" s="228"/>
      <c r="G244" s="228"/>
      <c r="H244" s="228"/>
      <c r="I244" s="228"/>
      <c r="J244" s="228"/>
      <c r="K244" s="228"/>
      <c r="L244" s="228"/>
      <c r="M244" s="228"/>
      <c r="N244" s="228"/>
      <c r="O244" s="228"/>
      <c r="P244" s="228"/>
      <c r="Q244" s="228"/>
      <c r="R244" s="228"/>
      <c r="S244" s="228"/>
      <c r="T244" s="228"/>
      <c r="U244" s="228"/>
      <c r="V244" s="228"/>
      <c r="W244" s="228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135</v>
      </c>
      <c r="AH244" s="208">
        <v>0</v>
      </c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ht="22.5" outlineLevel="1">
      <c r="A245" s="239">
        <v>60</v>
      </c>
      <c r="B245" s="240" t="s">
        <v>332</v>
      </c>
      <c r="C245" s="253" t="s">
        <v>333</v>
      </c>
      <c r="D245" s="241" t="s">
        <v>141</v>
      </c>
      <c r="E245" s="242">
        <v>708.40000000000009</v>
      </c>
      <c r="F245" s="243"/>
      <c r="G245" s="244">
        <f>ROUND(E245*F245,2)</f>
        <v>0</v>
      </c>
      <c r="H245" s="229"/>
      <c r="I245" s="228">
        <f>ROUND(E245*H245,2)</f>
        <v>0</v>
      </c>
      <c r="J245" s="229"/>
      <c r="K245" s="228">
        <f>ROUND(E245*J245,2)</f>
        <v>0</v>
      </c>
      <c r="L245" s="228">
        <v>21</v>
      </c>
      <c r="M245" s="228">
        <f>G245*(1+L245/100)</f>
        <v>0</v>
      </c>
      <c r="N245" s="228">
        <v>2.6000000000000003E-4</v>
      </c>
      <c r="O245" s="228">
        <f>ROUND(E245*N245,2)</f>
        <v>0.18</v>
      </c>
      <c r="P245" s="228">
        <v>0</v>
      </c>
      <c r="Q245" s="228">
        <f>ROUND(E245*P245,2)</f>
        <v>0</v>
      </c>
      <c r="R245" s="228"/>
      <c r="S245" s="228" t="s">
        <v>131</v>
      </c>
      <c r="T245" s="228" t="s">
        <v>132</v>
      </c>
      <c r="U245" s="228">
        <v>0</v>
      </c>
      <c r="V245" s="228">
        <f>ROUND(E245*U245,2)</f>
        <v>0</v>
      </c>
      <c r="W245" s="228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215</v>
      </c>
      <c r="AH245" s="208"/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>
      <c r="A246" s="225"/>
      <c r="B246" s="226"/>
      <c r="C246" s="254" t="s">
        <v>233</v>
      </c>
      <c r="D246" s="230"/>
      <c r="E246" s="231">
        <v>125.4</v>
      </c>
      <c r="F246" s="228"/>
      <c r="G246" s="228"/>
      <c r="H246" s="228"/>
      <c r="I246" s="228"/>
      <c r="J246" s="228"/>
      <c r="K246" s="228"/>
      <c r="L246" s="228"/>
      <c r="M246" s="228"/>
      <c r="N246" s="228"/>
      <c r="O246" s="228"/>
      <c r="P246" s="228"/>
      <c r="Q246" s="228"/>
      <c r="R246" s="228"/>
      <c r="S246" s="228"/>
      <c r="T246" s="228"/>
      <c r="U246" s="228"/>
      <c r="V246" s="228"/>
      <c r="W246" s="228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135</v>
      </c>
      <c r="AH246" s="208">
        <v>0</v>
      </c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>
      <c r="A247" s="225"/>
      <c r="B247" s="226"/>
      <c r="C247" s="254" t="s">
        <v>234</v>
      </c>
      <c r="D247" s="230"/>
      <c r="E247" s="231">
        <v>147.4</v>
      </c>
      <c r="F247" s="228"/>
      <c r="G247" s="228"/>
      <c r="H247" s="228"/>
      <c r="I247" s="228"/>
      <c r="J247" s="228"/>
      <c r="K247" s="228"/>
      <c r="L247" s="228"/>
      <c r="M247" s="228"/>
      <c r="N247" s="228"/>
      <c r="O247" s="228"/>
      <c r="P247" s="228"/>
      <c r="Q247" s="228"/>
      <c r="R247" s="228"/>
      <c r="S247" s="228"/>
      <c r="T247" s="228"/>
      <c r="U247" s="228"/>
      <c r="V247" s="228"/>
      <c r="W247" s="228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135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>
      <c r="A248" s="225"/>
      <c r="B248" s="226"/>
      <c r="C248" s="254" t="s">
        <v>235</v>
      </c>
      <c r="D248" s="230"/>
      <c r="E248" s="231">
        <v>346.5</v>
      </c>
      <c r="F248" s="228"/>
      <c r="G248" s="228"/>
      <c r="H248" s="228"/>
      <c r="I248" s="228"/>
      <c r="J248" s="228"/>
      <c r="K248" s="228"/>
      <c r="L248" s="228"/>
      <c r="M248" s="228"/>
      <c r="N248" s="228"/>
      <c r="O248" s="228"/>
      <c r="P248" s="228"/>
      <c r="Q248" s="228"/>
      <c r="R248" s="228"/>
      <c r="S248" s="228"/>
      <c r="T248" s="228"/>
      <c r="U248" s="228"/>
      <c r="V248" s="228"/>
      <c r="W248" s="228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135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>
      <c r="A249" s="225"/>
      <c r="B249" s="226"/>
      <c r="C249" s="254" t="s">
        <v>171</v>
      </c>
      <c r="D249" s="230"/>
      <c r="E249" s="231">
        <v>89.100000000000009</v>
      </c>
      <c r="F249" s="228"/>
      <c r="G249" s="228"/>
      <c r="H249" s="228"/>
      <c r="I249" s="228"/>
      <c r="J249" s="228"/>
      <c r="K249" s="228"/>
      <c r="L249" s="228"/>
      <c r="M249" s="228"/>
      <c r="N249" s="228"/>
      <c r="O249" s="228"/>
      <c r="P249" s="228"/>
      <c r="Q249" s="228"/>
      <c r="R249" s="228"/>
      <c r="S249" s="228"/>
      <c r="T249" s="228"/>
      <c r="U249" s="228"/>
      <c r="V249" s="228"/>
      <c r="W249" s="228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135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>
      <c r="A250" s="5"/>
      <c r="B250" s="6"/>
      <c r="C250" s="256"/>
      <c r="D250" s="8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AE250">
        <v>15</v>
      </c>
      <c r="AF250">
        <v>21</v>
      </c>
    </row>
    <row r="251" spans="1:60">
      <c r="A251" s="211"/>
      <c r="B251" s="212" t="s">
        <v>31</v>
      </c>
      <c r="C251" s="257"/>
      <c r="D251" s="213"/>
      <c r="E251" s="214"/>
      <c r="F251" s="214"/>
      <c r="G251" s="251">
        <f>G8+G22+G28+G30+G36+G57+G68+G76+G78+G85+G102+G119+G131+G171+G208+G235</f>
        <v>0</v>
      </c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AE251">
        <f>SUMIF(L7:L249,AE250,G7:G249)</f>
        <v>0</v>
      </c>
      <c r="AF251">
        <f>SUMIF(L7:L249,AF250,G7:G249)</f>
        <v>0</v>
      </c>
      <c r="AG251" t="s">
        <v>334</v>
      </c>
    </row>
    <row r="252" spans="1:60">
      <c r="A252" s="5"/>
      <c r="B252" s="6"/>
      <c r="C252" s="256"/>
      <c r="D252" s="8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60">
      <c r="A253" s="5"/>
      <c r="B253" s="6"/>
      <c r="C253" s="256"/>
      <c r="D253" s="8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60">
      <c r="A254" s="215" t="s">
        <v>335</v>
      </c>
      <c r="B254" s="215"/>
      <c r="C254" s="258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60">
      <c r="A255" s="216"/>
      <c r="B255" s="217"/>
      <c r="C255" s="259"/>
      <c r="D255" s="217"/>
      <c r="E255" s="217"/>
      <c r="F255" s="217"/>
      <c r="G255" s="218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AG255" t="s">
        <v>336</v>
      </c>
    </row>
    <row r="256" spans="1:60">
      <c r="A256" s="219"/>
      <c r="B256" s="220"/>
      <c r="C256" s="260"/>
      <c r="D256" s="220"/>
      <c r="E256" s="220"/>
      <c r="F256" s="220"/>
      <c r="G256" s="221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33">
      <c r="A257" s="219"/>
      <c r="B257" s="220"/>
      <c r="C257" s="260"/>
      <c r="D257" s="220"/>
      <c r="E257" s="220"/>
      <c r="F257" s="220"/>
      <c r="G257" s="221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33">
      <c r="A258" s="219"/>
      <c r="B258" s="220"/>
      <c r="C258" s="260"/>
      <c r="D258" s="220"/>
      <c r="E258" s="220"/>
      <c r="F258" s="220"/>
      <c r="G258" s="221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33">
      <c r="A259" s="222"/>
      <c r="B259" s="223"/>
      <c r="C259" s="261"/>
      <c r="D259" s="223"/>
      <c r="E259" s="223"/>
      <c r="F259" s="223"/>
      <c r="G259" s="224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33">
      <c r="A260" s="5"/>
      <c r="B260" s="6"/>
      <c r="C260" s="256"/>
      <c r="D260" s="8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33">
      <c r="C261" s="262"/>
      <c r="D261" s="192"/>
      <c r="AG261" t="s">
        <v>337</v>
      </c>
    </row>
    <row r="262" spans="1:33">
      <c r="D262" s="192"/>
    </row>
    <row r="263" spans="1:33">
      <c r="D263" s="192"/>
    </row>
    <row r="264" spans="1:33">
      <c r="D264" s="192"/>
    </row>
    <row r="265" spans="1:33">
      <c r="D265" s="192"/>
    </row>
    <row r="266" spans="1:33">
      <c r="D266" s="192"/>
    </row>
    <row r="267" spans="1:33">
      <c r="D267" s="192"/>
    </row>
    <row r="268" spans="1:33">
      <c r="D268" s="192"/>
    </row>
    <row r="269" spans="1:33">
      <c r="D269" s="192"/>
    </row>
    <row r="270" spans="1:33">
      <c r="D270" s="192"/>
    </row>
    <row r="271" spans="1:33">
      <c r="D271" s="192"/>
    </row>
    <row r="272" spans="1:33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254:C254"/>
    <mergeCell ref="A255:G25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50</v>
      </c>
      <c r="C4" s="200" t="s">
        <v>51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82</v>
      </c>
      <c r="C8" s="252" t="s">
        <v>83</v>
      </c>
      <c r="D8" s="235"/>
      <c r="E8" s="236"/>
      <c r="F8" s="237"/>
      <c r="G8" s="238">
        <f>SUMIF(AG9:AG30,"&lt;&gt;NOR",G9:G30)</f>
        <v>0</v>
      </c>
      <c r="H8" s="232"/>
      <c r="I8" s="232">
        <f>SUM(I9:I30)</f>
        <v>0</v>
      </c>
      <c r="J8" s="232"/>
      <c r="K8" s="232">
        <f>SUM(K9:K30)</f>
        <v>0</v>
      </c>
      <c r="L8" s="232"/>
      <c r="M8" s="232">
        <f>SUM(M9:M30)</f>
        <v>0</v>
      </c>
      <c r="N8" s="232"/>
      <c r="O8" s="232">
        <f>SUM(O9:O30)</f>
        <v>0</v>
      </c>
      <c r="P8" s="232"/>
      <c r="Q8" s="232">
        <f>SUM(Q9:Q30)</f>
        <v>0</v>
      </c>
      <c r="R8" s="232"/>
      <c r="S8" s="232"/>
      <c r="T8" s="232"/>
      <c r="U8" s="232"/>
      <c r="V8" s="232">
        <f>SUM(V9:V30)</f>
        <v>43.75</v>
      </c>
      <c r="W8" s="232"/>
      <c r="AG8" t="s">
        <v>127</v>
      </c>
    </row>
    <row r="9" spans="1:60" ht="22.5" outlineLevel="1">
      <c r="A9" s="245">
        <v>1</v>
      </c>
      <c r="B9" s="246" t="s">
        <v>338</v>
      </c>
      <c r="C9" s="255" t="s">
        <v>339</v>
      </c>
      <c r="D9" s="247" t="s">
        <v>340</v>
      </c>
      <c r="E9" s="248">
        <v>9.5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166</v>
      </c>
      <c r="T9" s="228" t="s">
        <v>166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341</v>
      </c>
      <c r="C10" s="255" t="s">
        <v>342</v>
      </c>
      <c r="D10" s="247" t="s">
        <v>340</v>
      </c>
      <c r="E10" s="248">
        <v>77.400000000000006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166</v>
      </c>
      <c r="T10" s="228" t="s">
        <v>166</v>
      </c>
      <c r="U10" s="228">
        <v>0</v>
      </c>
      <c r="V10" s="228">
        <f>ROUND(E10*U10,2)</f>
        <v>0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167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343</v>
      </c>
      <c r="C11" s="255" t="s">
        <v>344</v>
      </c>
      <c r="D11" s="247" t="s">
        <v>340</v>
      </c>
      <c r="E11" s="248">
        <v>109.94000000000001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166</v>
      </c>
      <c r="T11" s="228" t="s">
        <v>166</v>
      </c>
      <c r="U11" s="228">
        <v>0</v>
      </c>
      <c r="V11" s="228">
        <f>ROUND(E11*U11,2)</f>
        <v>0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167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45">
        <v>4</v>
      </c>
      <c r="B12" s="246" t="s">
        <v>345</v>
      </c>
      <c r="C12" s="255" t="s">
        <v>346</v>
      </c>
      <c r="D12" s="247" t="s">
        <v>340</v>
      </c>
      <c r="E12" s="248">
        <v>18.8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166</v>
      </c>
      <c r="T12" s="228" t="s">
        <v>166</v>
      </c>
      <c r="U12" s="228">
        <v>0</v>
      </c>
      <c r="V12" s="228">
        <f>ROUND(E12*U12,2)</f>
        <v>0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167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>
      <c r="A13" s="245">
        <v>5</v>
      </c>
      <c r="B13" s="246" t="s">
        <v>347</v>
      </c>
      <c r="C13" s="255" t="s">
        <v>348</v>
      </c>
      <c r="D13" s="247" t="s">
        <v>340</v>
      </c>
      <c r="E13" s="248">
        <v>4.5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166</v>
      </c>
      <c r="T13" s="228" t="s">
        <v>166</v>
      </c>
      <c r="U13" s="228">
        <v>0</v>
      </c>
      <c r="V13" s="228">
        <f>ROUND(E13*U13,2)</f>
        <v>0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167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>
      <c r="A14" s="245">
        <v>6</v>
      </c>
      <c r="B14" s="246" t="s">
        <v>349</v>
      </c>
      <c r="C14" s="255" t="s">
        <v>350</v>
      </c>
      <c r="D14" s="247" t="s">
        <v>340</v>
      </c>
      <c r="E14" s="248">
        <v>5.1000000000000005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166</v>
      </c>
      <c r="T14" s="228" t="s">
        <v>166</v>
      </c>
      <c r="U14" s="228">
        <v>0</v>
      </c>
      <c r="V14" s="228">
        <f>ROUND(E14*U14,2)</f>
        <v>0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167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351</v>
      </c>
      <c r="C15" s="255" t="s">
        <v>352</v>
      </c>
      <c r="D15" s="247" t="s">
        <v>130</v>
      </c>
      <c r="E15" s="248">
        <v>2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160</v>
      </c>
      <c r="T15" s="228" t="s">
        <v>353</v>
      </c>
      <c r="U15" s="228">
        <v>0.63</v>
      </c>
      <c r="V15" s="228">
        <f>ROUND(E15*U15,2)</f>
        <v>1.26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167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354</v>
      </c>
      <c r="C16" s="255" t="s">
        <v>355</v>
      </c>
      <c r="D16" s="247" t="s">
        <v>130</v>
      </c>
      <c r="E16" s="248">
        <v>22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160</v>
      </c>
      <c r="T16" s="228" t="s">
        <v>353</v>
      </c>
      <c r="U16" s="228">
        <v>0.83000000000000007</v>
      </c>
      <c r="V16" s="228">
        <f>ROUND(E16*U16,2)</f>
        <v>18.260000000000002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167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356</v>
      </c>
      <c r="C17" s="255" t="s">
        <v>357</v>
      </c>
      <c r="D17" s="247" t="s">
        <v>130</v>
      </c>
      <c r="E17" s="248">
        <v>1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160</v>
      </c>
      <c r="T17" s="228" t="s">
        <v>353</v>
      </c>
      <c r="U17" s="228">
        <v>1.27</v>
      </c>
      <c r="V17" s="228">
        <f>ROUND(E17*U17,2)</f>
        <v>1.27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10</v>
      </c>
      <c r="B18" s="246" t="s">
        <v>358</v>
      </c>
      <c r="C18" s="255" t="s">
        <v>359</v>
      </c>
      <c r="D18" s="247" t="s">
        <v>360</v>
      </c>
      <c r="E18" s="248">
        <v>46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160</v>
      </c>
      <c r="T18" s="228" t="s">
        <v>353</v>
      </c>
      <c r="U18" s="228">
        <v>0.29000000000000004</v>
      </c>
      <c r="V18" s="228">
        <f>ROUND(E18*U18,2)</f>
        <v>13.34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167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11</v>
      </c>
      <c r="B19" s="246" t="s">
        <v>361</v>
      </c>
      <c r="C19" s="255" t="s">
        <v>362</v>
      </c>
      <c r="D19" s="247" t="s">
        <v>360</v>
      </c>
      <c r="E19" s="248">
        <v>26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160</v>
      </c>
      <c r="T19" s="228" t="s">
        <v>353</v>
      </c>
      <c r="U19" s="228">
        <v>0.37000000000000005</v>
      </c>
      <c r="V19" s="228">
        <f>ROUND(E19*U19,2)</f>
        <v>9.6199999999999992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167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12</v>
      </c>
      <c r="B20" s="246" t="s">
        <v>363</v>
      </c>
      <c r="C20" s="255" t="s">
        <v>364</v>
      </c>
      <c r="D20" s="247" t="s">
        <v>365</v>
      </c>
      <c r="E20" s="248">
        <v>9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166</v>
      </c>
      <c r="T20" s="228" t="s">
        <v>166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366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13</v>
      </c>
      <c r="B21" s="246" t="s">
        <v>367</v>
      </c>
      <c r="C21" s="255" t="s">
        <v>368</v>
      </c>
      <c r="D21" s="247" t="s">
        <v>365</v>
      </c>
      <c r="E21" s="248">
        <v>37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166</v>
      </c>
      <c r="T21" s="228" t="s">
        <v>166</v>
      </c>
      <c r="U21" s="228">
        <v>0</v>
      </c>
      <c r="V21" s="228">
        <f>ROUND(E21*U21,2)</f>
        <v>0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366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14</v>
      </c>
      <c r="B22" s="246" t="s">
        <v>369</v>
      </c>
      <c r="C22" s="255" t="s">
        <v>370</v>
      </c>
      <c r="D22" s="247" t="s">
        <v>365</v>
      </c>
      <c r="E22" s="248">
        <v>25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166</v>
      </c>
      <c r="T22" s="228" t="s">
        <v>166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366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15</v>
      </c>
      <c r="B23" s="246" t="s">
        <v>371</v>
      </c>
      <c r="C23" s="255" t="s">
        <v>372</v>
      </c>
      <c r="D23" s="247" t="s">
        <v>365</v>
      </c>
      <c r="E23" s="248">
        <v>1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166</v>
      </c>
      <c r="T23" s="228" t="s">
        <v>166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366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16</v>
      </c>
      <c r="B24" s="246" t="s">
        <v>373</v>
      </c>
      <c r="C24" s="255" t="s">
        <v>374</v>
      </c>
      <c r="D24" s="247" t="s">
        <v>365</v>
      </c>
      <c r="E24" s="248">
        <v>2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166</v>
      </c>
      <c r="T24" s="228" t="s">
        <v>166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366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45">
        <v>17</v>
      </c>
      <c r="B25" s="246" t="s">
        <v>375</v>
      </c>
      <c r="C25" s="255" t="s">
        <v>376</v>
      </c>
      <c r="D25" s="247" t="s">
        <v>365</v>
      </c>
      <c r="E25" s="248">
        <v>16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166</v>
      </c>
      <c r="T25" s="228" t="s">
        <v>166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366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18</v>
      </c>
      <c r="B26" s="246" t="s">
        <v>377</v>
      </c>
      <c r="C26" s="255" t="s">
        <v>378</v>
      </c>
      <c r="D26" s="247" t="s">
        <v>365</v>
      </c>
      <c r="E26" s="248">
        <v>5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166</v>
      </c>
      <c r="T26" s="228" t="s">
        <v>166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366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19</v>
      </c>
      <c r="B27" s="246" t="s">
        <v>379</v>
      </c>
      <c r="C27" s="255" t="s">
        <v>380</v>
      </c>
      <c r="D27" s="247" t="s">
        <v>365</v>
      </c>
      <c r="E27" s="248">
        <v>1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166</v>
      </c>
      <c r="T27" s="228" t="s">
        <v>166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366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39">
        <v>20</v>
      </c>
      <c r="B28" s="240" t="s">
        <v>381</v>
      </c>
      <c r="C28" s="253" t="s">
        <v>382</v>
      </c>
      <c r="D28" s="241" t="s">
        <v>365</v>
      </c>
      <c r="E28" s="242">
        <v>1</v>
      </c>
      <c r="F28" s="243"/>
      <c r="G28" s="244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166</v>
      </c>
      <c r="T28" s="228" t="s">
        <v>166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366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25">
        <v>21</v>
      </c>
      <c r="B29" s="226" t="s">
        <v>383</v>
      </c>
      <c r="C29" s="264" t="s">
        <v>384</v>
      </c>
      <c r="D29" s="227" t="s">
        <v>0</v>
      </c>
      <c r="E29" s="263"/>
      <c r="F29" s="229"/>
      <c r="G29" s="228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160</v>
      </c>
      <c r="T29" s="228" t="s">
        <v>353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385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5">
        <v>22</v>
      </c>
      <c r="B30" s="226" t="s">
        <v>386</v>
      </c>
      <c r="C30" s="264" t="s">
        <v>387</v>
      </c>
      <c r="D30" s="227" t="s">
        <v>0</v>
      </c>
      <c r="E30" s="263"/>
      <c r="F30" s="229"/>
      <c r="G30" s="228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166</v>
      </c>
      <c r="T30" s="228" t="s">
        <v>166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385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>
      <c r="A31" s="233" t="s">
        <v>126</v>
      </c>
      <c r="B31" s="234" t="s">
        <v>101</v>
      </c>
      <c r="C31" s="252" t="s">
        <v>30</v>
      </c>
      <c r="D31" s="235"/>
      <c r="E31" s="236"/>
      <c r="F31" s="237"/>
      <c r="G31" s="238">
        <f>SUMIF(AG32:AG49,"&lt;&gt;NOR",G32:G49)</f>
        <v>0</v>
      </c>
      <c r="H31" s="232"/>
      <c r="I31" s="232">
        <f>SUM(I32:I49)</f>
        <v>0</v>
      </c>
      <c r="J31" s="232"/>
      <c r="K31" s="232">
        <f>SUM(K32:K49)</f>
        <v>0</v>
      </c>
      <c r="L31" s="232"/>
      <c r="M31" s="232">
        <f>SUM(M32:M49)</f>
        <v>0</v>
      </c>
      <c r="N31" s="232"/>
      <c r="O31" s="232">
        <f>SUM(O32:O49)</f>
        <v>0</v>
      </c>
      <c r="P31" s="232"/>
      <c r="Q31" s="232">
        <f>SUM(Q32:Q49)</f>
        <v>0</v>
      </c>
      <c r="R31" s="232"/>
      <c r="S31" s="232"/>
      <c r="T31" s="232"/>
      <c r="U31" s="232"/>
      <c r="V31" s="232">
        <f>SUM(V32:V49)</f>
        <v>0</v>
      </c>
      <c r="W31" s="232"/>
      <c r="AG31" t="s">
        <v>127</v>
      </c>
    </row>
    <row r="32" spans="1:60" outlineLevel="1">
      <c r="A32" s="245">
        <v>23</v>
      </c>
      <c r="B32" s="246" t="s">
        <v>388</v>
      </c>
      <c r="C32" s="255" t="s">
        <v>389</v>
      </c>
      <c r="D32" s="247" t="s">
        <v>365</v>
      </c>
      <c r="E32" s="248">
        <v>2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166</v>
      </c>
      <c r="T32" s="228" t="s">
        <v>166</v>
      </c>
      <c r="U32" s="228">
        <v>0</v>
      </c>
      <c r="V32" s="228">
        <f>ROUND(E32*U32,2)</f>
        <v>0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366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24</v>
      </c>
      <c r="B33" s="246" t="s">
        <v>390</v>
      </c>
      <c r="C33" s="255" t="s">
        <v>391</v>
      </c>
      <c r="D33" s="247" t="s">
        <v>365</v>
      </c>
      <c r="E33" s="248">
        <v>16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166</v>
      </c>
      <c r="T33" s="228" t="s">
        <v>166</v>
      </c>
      <c r="U33" s="228">
        <v>0</v>
      </c>
      <c r="V33" s="228">
        <f>ROUND(E33*U33,2)</f>
        <v>0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366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45">
        <v>25</v>
      </c>
      <c r="B34" s="246" t="s">
        <v>392</v>
      </c>
      <c r="C34" s="255" t="s">
        <v>393</v>
      </c>
      <c r="D34" s="247" t="s">
        <v>365</v>
      </c>
      <c r="E34" s="248">
        <v>5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166</v>
      </c>
      <c r="T34" s="228" t="s">
        <v>166</v>
      </c>
      <c r="U34" s="228">
        <v>0</v>
      </c>
      <c r="V34" s="228">
        <f>ROUND(E34*U34,2)</f>
        <v>0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366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45">
        <v>26</v>
      </c>
      <c r="B35" s="246" t="s">
        <v>394</v>
      </c>
      <c r="C35" s="255" t="s">
        <v>395</v>
      </c>
      <c r="D35" s="247" t="s">
        <v>365</v>
      </c>
      <c r="E35" s="248">
        <v>1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166</v>
      </c>
      <c r="T35" s="228" t="s">
        <v>166</v>
      </c>
      <c r="U35" s="228">
        <v>0</v>
      </c>
      <c r="V35" s="228">
        <f>ROUND(E35*U35,2)</f>
        <v>0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366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27</v>
      </c>
      <c r="B36" s="246" t="s">
        <v>396</v>
      </c>
      <c r="C36" s="255" t="s">
        <v>397</v>
      </c>
      <c r="D36" s="247" t="s">
        <v>365</v>
      </c>
      <c r="E36" s="248">
        <v>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166</v>
      </c>
      <c r="T36" s="228" t="s">
        <v>166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366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22.5" outlineLevel="1">
      <c r="A37" s="245">
        <v>28</v>
      </c>
      <c r="B37" s="246" t="s">
        <v>398</v>
      </c>
      <c r="C37" s="255" t="s">
        <v>399</v>
      </c>
      <c r="D37" s="247" t="s">
        <v>365</v>
      </c>
      <c r="E37" s="248">
        <v>1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166</v>
      </c>
      <c r="T37" s="228" t="s">
        <v>166</v>
      </c>
      <c r="U37" s="228">
        <v>0</v>
      </c>
      <c r="V37" s="228">
        <f>ROUND(E37*U37,2)</f>
        <v>0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366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>
      <c r="A38" s="245">
        <v>29</v>
      </c>
      <c r="B38" s="246" t="s">
        <v>400</v>
      </c>
      <c r="C38" s="255" t="s">
        <v>401</v>
      </c>
      <c r="D38" s="247" t="s">
        <v>365</v>
      </c>
      <c r="E38" s="248">
        <v>1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166</v>
      </c>
      <c r="T38" s="228" t="s">
        <v>166</v>
      </c>
      <c r="U38" s="228">
        <v>0</v>
      </c>
      <c r="V38" s="228">
        <f>ROUND(E38*U38,2)</f>
        <v>0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366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45">
        <v>30</v>
      </c>
      <c r="B39" s="246" t="s">
        <v>402</v>
      </c>
      <c r="C39" s="255" t="s">
        <v>403</v>
      </c>
      <c r="D39" s="247" t="s">
        <v>365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166</v>
      </c>
      <c r="T39" s="228" t="s">
        <v>166</v>
      </c>
      <c r="U39" s="228">
        <v>0</v>
      </c>
      <c r="V39" s="228">
        <f>ROUND(E39*U39,2)</f>
        <v>0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366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>
      <c r="A40" s="245">
        <v>31</v>
      </c>
      <c r="B40" s="246" t="s">
        <v>404</v>
      </c>
      <c r="C40" s="255" t="s">
        <v>405</v>
      </c>
      <c r="D40" s="247" t="s">
        <v>365</v>
      </c>
      <c r="E40" s="248">
        <v>11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166</v>
      </c>
      <c r="T40" s="228" t="s">
        <v>166</v>
      </c>
      <c r="U40" s="228">
        <v>0</v>
      </c>
      <c r="V40" s="228">
        <f>ROUND(E40*U40,2)</f>
        <v>0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366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>
      <c r="A41" s="245">
        <v>32</v>
      </c>
      <c r="B41" s="246" t="s">
        <v>406</v>
      </c>
      <c r="C41" s="255" t="s">
        <v>407</v>
      </c>
      <c r="D41" s="247" t="s">
        <v>365</v>
      </c>
      <c r="E41" s="248">
        <v>2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166</v>
      </c>
      <c r="T41" s="228" t="s">
        <v>166</v>
      </c>
      <c r="U41" s="228">
        <v>0</v>
      </c>
      <c r="V41" s="228">
        <f>ROUND(E41*U41,2)</f>
        <v>0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366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>
      <c r="A42" s="245">
        <v>33</v>
      </c>
      <c r="B42" s="246" t="s">
        <v>408</v>
      </c>
      <c r="C42" s="255" t="s">
        <v>409</v>
      </c>
      <c r="D42" s="247" t="s">
        <v>365</v>
      </c>
      <c r="E42" s="248">
        <v>2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166</v>
      </c>
      <c r="T42" s="228" t="s">
        <v>166</v>
      </c>
      <c r="U42" s="228">
        <v>0</v>
      </c>
      <c r="V42" s="228">
        <f>ROUND(E42*U42,2)</f>
        <v>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366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2.5" outlineLevel="1">
      <c r="A43" s="245">
        <v>34</v>
      </c>
      <c r="B43" s="246" t="s">
        <v>410</v>
      </c>
      <c r="C43" s="255" t="s">
        <v>411</v>
      </c>
      <c r="D43" s="247" t="s">
        <v>365</v>
      </c>
      <c r="E43" s="248">
        <v>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166</v>
      </c>
      <c r="T43" s="228" t="s">
        <v>166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366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>
      <c r="A44" s="245">
        <v>35</v>
      </c>
      <c r="B44" s="246" t="s">
        <v>412</v>
      </c>
      <c r="C44" s="255" t="s">
        <v>413</v>
      </c>
      <c r="D44" s="247" t="s">
        <v>365</v>
      </c>
      <c r="E44" s="248">
        <v>1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166</v>
      </c>
      <c r="T44" s="228" t="s">
        <v>166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366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45">
        <v>36</v>
      </c>
      <c r="B45" s="246" t="s">
        <v>414</v>
      </c>
      <c r="C45" s="255" t="s">
        <v>415</v>
      </c>
      <c r="D45" s="247" t="s">
        <v>365</v>
      </c>
      <c r="E45" s="248">
        <v>3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166</v>
      </c>
      <c r="T45" s="228" t="s">
        <v>166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366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>
      <c r="A46" s="245">
        <v>37</v>
      </c>
      <c r="B46" s="246" t="s">
        <v>416</v>
      </c>
      <c r="C46" s="255" t="s">
        <v>417</v>
      </c>
      <c r="D46" s="247" t="s">
        <v>365</v>
      </c>
      <c r="E46" s="248">
        <v>1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 t="s">
        <v>166</v>
      </c>
      <c r="T46" s="228" t="s">
        <v>166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366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22.5" outlineLevel="1">
      <c r="A47" s="245">
        <v>38</v>
      </c>
      <c r="B47" s="246" t="s">
        <v>418</v>
      </c>
      <c r="C47" s="255" t="s">
        <v>419</v>
      </c>
      <c r="D47" s="247" t="s">
        <v>365</v>
      </c>
      <c r="E47" s="248">
        <v>1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166</v>
      </c>
      <c r="T47" s="228" t="s">
        <v>166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366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45">
        <v>39</v>
      </c>
      <c r="B48" s="246" t="s">
        <v>420</v>
      </c>
      <c r="C48" s="255" t="s">
        <v>421</v>
      </c>
      <c r="D48" s="247" t="s">
        <v>159</v>
      </c>
      <c r="E48" s="248">
        <v>0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166</v>
      </c>
      <c r="T48" s="228" t="s">
        <v>161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162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39">
        <v>40</v>
      </c>
      <c r="B49" s="240" t="s">
        <v>422</v>
      </c>
      <c r="C49" s="253" t="s">
        <v>423</v>
      </c>
      <c r="D49" s="241" t="s">
        <v>159</v>
      </c>
      <c r="E49" s="242">
        <v>0</v>
      </c>
      <c r="F49" s="243"/>
      <c r="G49" s="244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0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 t="s">
        <v>166</v>
      </c>
      <c r="T49" s="228" t="s">
        <v>161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424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>
      <c r="A50" s="5"/>
      <c r="B50" s="6"/>
      <c r="C50" s="256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E50">
        <v>15</v>
      </c>
      <c r="AF50">
        <v>21</v>
      </c>
    </row>
    <row r="51" spans="1:60">
      <c r="A51" s="211"/>
      <c r="B51" s="212" t="s">
        <v>31</v>
      </c>
      <c r="C51" s="257"/>
      <c r="D51" s="213"/>
      <c r="E51" s="214"/>
      <c r="F51" s="214"/>
      <c r="G51" s="251">
        <f>G8+G31</f>
        <v>0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E51">
        <f>SUMIF(L7:L49,AE50,G7:G49)</f>
        <v>0</v>
      </c>
      <c r="AF51">
        <f>SUMIF(L7:L49,AF50,G7:G49)</f>
        <v>0</v>
      </c>
      <c r="AG51" t="s">
        <v>334</v>
      </c>
    </row>
    <row r="52" spans="1:60">
      <c r="A52" s="5"/>
      <c r="B52" s="6"/>
      <c r="C52" s="256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60">
      <c r="A53" s="5"/>
      <c r="B53" s="6"/>
      <c r="C53" s="256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60">
      <c r="A54" s="215" t="s">
        <v>335</v>
      </c>
      <c r="B54" s="215"/>
      <c r="C54" s="258"/>
      <c r="D54" s="8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60">
      <c r="A55" s="216"/>
      <c r="B55" s="217"/>
      <c r="C55" s="259"/>
      <c r="D55" s="217"/>
      <c r="E55" s="217"/>
      <c r="F55" s="217"/>
      <c r="G55" s="218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AG55" t="s">
        <v>336</v>
      </c>
    </row>
    <row r="56" spans="1:60">
      <c r="A56" s="219"/>
      <c r="B56" s="220"/>
      <c r="C56" s="260"/>
      <c r="D56" s="220"/>
      <c r="E56" s="220"/>
      <c r="F56" s="220"/>
      <c r="G56" s="221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60">
      <c r="A57" s="219"/>
      <c r="B57" s="220"/>
      <c r="C57" s="260"/>
      <c r="D57" s="220"/>
      <c r="E57" s="220"/>
      <c r="F57" s="220"/>
      <c r="G57" s="221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60">
      <c r="A58" s="219"/>
      <c r="B58" s="220"/>
      <c r="C58" s="260"/>
      <c r="D58" s="220"/>
      <c r="E58" s="220"/>
      <c r="F58" s="220"/>
      <c r="G58" s="221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60">
      <c r="A59" s="222"/>
      <c r="B59" s="223"/>
      <c r="C59" s="261"/>
      <c r="D59" s="223"/>
      <c r="E59" s="223"/>
      <c r="F59" s="223"/>
      <c r="G59" s="224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60">
      <c r="A60" s="5"/>
      <c r="B60" s="6"/>
      <c r="C60" s="256"/>
      <c r="D60" s="8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60">
      <c r="C61" s="262"/>
      <c r="D61" s="192"/>
      <c r="AG61" t="s">
        <v>337</v>
      </c>
    </row>
    <row r="62" spans="1:60">
      <c r="D62" s="192"/>
    </row>
    <row r="63" spans="1:60">
      <c r="D63" s="192"/>
    </row>
    <row r="64" spans="1:60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52</v>
      </c>
      <c r="C4" s="200" t="s">
        <v>53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72</v>
      </c>
      <c r="C8" s="252" t="s">
        <v>73</v>
      </c>
      <c r="D8" s="235"/>
      <c r="E8" s="236"/>
      <c r="F8" s="237"/>
      <c r="G8" s="238">
        <f>SUMIF(AG9:AG12,"&lt;&gt;NOR",G9:G12)</f>
        <v>0</v>
      </c>
      <c r="H8" s="232"/>
      <c r="I8" s="232">
        <f>SUM(I9:I12)</f>
        <v>0</v>
      </c>
      <c r="J8" s="232"/>
      <c r="K8" s="232">
        <f>SUM(K9:K12)</f>
        <v>0</v>
      </c>
      <c r="L8" s="232"/>
      <c r="M8" s="232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2"/>
      <c r="S8" s="232"/>
      <c r="T8" s="232"/>
      <c r="U8" s="232"/>
      <c r="V8" s="232">
        <f>SUM(V9:V12)</f>
        <v>65.349999999999994</v>
      </c>
      <c r="W8" s="232"/>
      <c r="AG8" t="s">
        <v>127</v>
      </c>
    </row>
    <row r="9" spans="1:60" ht="22.5" outlineLevel="1">
      <c r="A9" s="245">
        <v>1</v>
      </c>
      <c r="B9" s="246" t="s">
        <v>425</v>
      </c>
      <c r="C9" s="255" t="s">
        <v>426</v>
      </c>
      <c r="D9" s="247" t="s">
        <v>130</v>
      </c>
      <c r="E9" s="248">
        <v>8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5.0000000000000002E-5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160</v>
      </c>
      <c r="T9" s="228" t="s">
        <v>353</v>
      </c>
      <c r="U9" s="228">
        <v>0.5</v>
      </c>
      <c r="V9" s="228">
        <f>ROUND(E9*U9,2)</f>
        <v>4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427</v>
      </c>
      <c r="C10" s="255" t="s">
        <v>428</v>
      </c>
      <c r="D10" s="247" t="s">
        <v>130</v>
      </c>
      <c r="E10" s="248">
        <v>6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5.0000000000000002E-5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160</v>
      </c>
      <c r="T10" s="228" t="s">
        <v>353</v>
      </c>
      <c r="U10" s="228">
        <v>0.5</v>
      </c>
      <c r="V10" s="228">
        <f>ROUND(E10*U10,2)</f>
        <v>3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167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429</v>
      </c>
      <c r="C11" s="255" t="s">
        <v>430</v>
      </c>
      <c r="D11" s="247" t="s">
        <v>130</v>
      </c>
      <c r="E11" s="248">
        <v>93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5.0000000000000002E-5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160</v>
      </c>
      <c r="T11" s="228" t="s">
        <v>353</v>
      </c>
      <c r="U11" s="228">
        <v>0.55000000000000004</v>
      </c>
      <c r="V11" s="228">
        <f>ROUND(E11*U11,2)</f>
        <v>51.15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167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45">
        <v>4</v>
      </c>
      <c r="B12" s="246" t="s">
        <v>431</v>
      </c>
      <c r="C12" s="255" t="s">
        <v>432</v>
      </c>
      <c r="D12" s="247" t="s">
        <v>130</v>
      </c>
      <c r="E12" s="248">
        <v>12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5.0000000000000002E-5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160</v>
      </c>
      <c r="T12" s="228" t="s">
        <v>353</v>
      </c>
      <c r="U12" s="228">
        <v>0.60000000000000009</v>
      </c>
      <c r="V12" s="228">
        <f>ROUND(E12*U12,2)</f>
        <v>7.2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167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>
      <c r="A13" s="233" t="s">
        <v>126</v>
      </c>
      <c r="B13" s="234" t="s">
        <v>76</v>
      </c>
      <c r="C13" s="252" t="s">
        <v>77</v>
      </c>
      <c r="D13" s="235"/>
      <c r="E13" s="236"/>
      <c r="F13" s="237"/>
      <c r="G13" s="238">
        <f>SUMIF(AG14:AG30,"&lt;&gt;NOR",G14:G30)</f>
        <v>0</v>
      </c>
      <c r="H13" s="232"/>
      <c r="I13" s="232">
        <f>SUM(I14:I30)</f>
        <v>0</v>
      </c>
      <c r="J13" s="232"/>
      <c r="K13" s="232">
        <f>SUM(K14:K30)</f>
        <v>0</v>
      </c>
      <c r="L13" s="232"/>
      <c r="M13" s="232">
        <f>SUM(M14:M30)</f>
        <v>0</v>
      </c>
      <c r="N13" s="232"/>
      <c r="O13" s="232">
        <f>SUM(O14:O30)</f>
        <v>1.77</v>
      </c>
      <c r="P13" s="232"/>
      <c r="Q13" s="232">
        <f>SUM(Q14:Q30)</f>
        <v>130.24</v>
      </c>
      <c r="R13" s="232"/>
      <c r="S13" s="232"/>
      <c r="T13" s="232"/>
      <c r="U13" s="232"/>
      <c r="V13" s="232">
        <f>SUM(V14:V30)</f>
        <v>1653.4999999999998</v>
      </c>
      <c r="W13" s="232"/>
      <c r="AG13" t="s">
        <v>127</v>
      </c>
    </row>
    <row r="14" spans="1:60" outlineLevel="1">
      <c r="A14" s="245">
        <v>5</v>
      </c>
      <c r="B14" s="246" t="s">
        <v>433</v>
      </c>
      <c r="C14" s="255" t="s">
        <v>434</v>
      </c>
      <c r="D14" s="247" t="s">
        <v>435</v>
      </c>
      <c r="E14" s="248">
        <v>907.40000000000009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160</v>
      </c>
      <c r="T14" s="228" t="s">
        <v>353</v>
      </c>
      <c r="U14" s="228">
        <v>5.9000000000000004E-2</v>
      </c>
      <c r="V14" s="228">
        <f>ROUND(E14*U14,2)</f>
        <v>53.54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167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22.5" outlineLevel="1">
      <c r="A15" s="245">
        <v>6</v>
      </c>
      <c r="B15" s="246" t="s">
        <v>436</v>
      </c>
      <c r="C15" s="255" t="s">
        <v>437</v>
      </c>
      <c r="D15" s="247" t="s">
        <v>130</v>
      </c>
      <c r="E15" s="248">
        <v>52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2.0900000000000003E-3</v>
      </c>
      <c r="O15" s="228">
        <f>ROUND(E15*N15,2)</f>
        <v>0.11</v>
      </c>
      <c r="P15" s="228">
        <v>0</v>
      </c>
      <c r="Q15" s="228">
        <f>ROUND(E15*P15,2)</f>
        <v>0</v>
      </c>
      <c r="R15" s="228"/>
      <c r="S15" s="228" t="s">
        <v>160</v>
      </c>
      <c r="T15" s="228" t="s">
        <v>353</v>
      </c>
      <c r="U15" s="228">
        <v>1.7440000000000002</v>
      </c>
      <c r="V15" s="228">
        <f>ROUND(E15*U15,2)</f>
        <v>90.69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167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7</v>
      </c>
      <c r="B16" s="246" t="s">
        <v>438</v>
      </c>
      <c r="C16" s="255" t="s">
        <v>439</v>
      </c>
      <c r="D16" s="247" t="s">
        <v>435</v>
      </c>
      <c r="E16" s="248">
        <v>193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4.7000000000000004E-4</v>
      </c>
      <c r="O16" s="228">
        <f>ROUND(E16*N16,2)</f>
        <v>0.09</v>
      </c>
      <c r="P16" s="228">
        <v>0</v>
      </c>
      <c r="Q16" s="228">
        <f>ROUND(E16*P16,2)</f>
        <v>0</v>
      </c>
      <c r="R16" s="228"/>
      <c r="S16" s="228" t="s">
        <v>160</v>
      </c>
      <c r="T16" s="228" t="s">
        <v>353</v>
      </c>
      <c r="U16" s="228">
        <v>0.35900000000000004</v>
      </c>
      <c r="V16" s="228">
        <f>ROUND(E16*U16,2)</f>
        <v>69.290000000000006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167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8</v>
      </c>
      <c r="B17" s="246" t="s">
        <v>440</v>
      </c>
      <c r="C17" s="255" t="s">
        <v>441</v>
      </c>
      <c r="D17" s="247" t="s">
        <v>435</v>
      </c>
      <c r="E17" s="248">
        <v>22.5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7.8000000000000009E-4</v>
      </c>
      <c r="O17" s="228">
        <f>ROUND(E17*N17,2)</f>
        <v>0.02</v>
      </c>
      <c r="P17" s="228">
        <v>0</v>
      </c>
      <c r="Q17" s="228">
        <f>ROUND(E17*P17,2)</f>
        <v>0</v>
      </c>
      <c r="R17" s="228"/>
      <c r="S17" s="228" t="s">
        <v>160</v>
      </c>
      <c r="T17" s="228" t="s">
        <v>353</v>
      </c>
      <c r="U17" s="228">
        <v>0.81900000000000006</v>
      </c>
      <c r="V17" s="228">
        <f>ROUND(E17*U17,2)</f>
        <v>18.43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9</v>
      </c>
      <c r="B18" s="246" t="s">
        <v>442</v>
      </c>
      <c r="C18" s="255" t="s">
        <v>443</v>
      </c>
      <c r="D18" s="247" t="s">
        <v>435</v>
      </c>
      <c r="E18" s="248">
        <v>594.6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1.3100000000000002E-3</v>
      </c>
      <c r="O18" s="228">
        <f>ROUND(E18*N18,2)</f>
        <v>0.78</v>
      </c>
      <c r="P18" s="228">
        <v>0</v>
      </c>
      <c r="Q18" s="228">
        <f>ROUND(E18*P18,2)</f>
        <v>0</v>
      </c>
      <c r="R18" s="228"/>
      <c r="S18" s="228" t="s">
        <v>160</v>
      </c>
      <c r="T18" s="228" t="s">
        <v>353</v>
      </c>
      <c r="U18" s="228">
        <v>0.79700000000000004</v>
      </c>
      <c r="V18" s="228">
        <f>ROUND(E18*U18,2)</f>
        <v>473.9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167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10</v>
      </c>
      <c r="B19" s="246" t="s">
        <v>444</v>
      </c>
      <c r="C19" s="255" t="s">
        <v>445</v>
      </c>
      <c r="D19" s="247" t="s">
        <v>435</v>
      </c>
      <c r="E19" s="248">
        <v>38.700000000000003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1.9800000000000004E-3</v>
      </c>
      <c r="O19" s="228">
        <f>ROUND(E19*N19,2)</f>
        <v>0.08</v>
      </c>
      <c r="P19" s="228">
        <v>0</v>
      </c>
      <c r="Q19" s="228">
        <f>ROUND(E19*P19,2)</f>
        <v>0</v>
      </c>
      <c r="R19" s="228"/>
      <c r="S19" s="228" t="s">
        <v>160</v>
      </c>
      <c r="T19" s="228" t="s">
        <v>353</v>
      </c>
      <c r="U19" s="228">
        <v>0.7390000000000001</v>
      </c>
      <c r="V19" s="228">
        <f>ROUND(E19*U19,2)</f>
        <v>28.6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167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11</v>
      </c>
      <c r="B20" s="246" t="s">
        <v>446</v>
      </c>
      <c r="C20" s="255" t="s">
        <v>447</v>
      </c>
      <c r="D20" s="247" t="s">
        <v>435</v>
      </c>
      <c r="E20" s="248">
        <v>42.7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3.5700000000000003E-3</v>
      </c>
      <c r="O20" s="228">
        <f>ROUND(E20*N20,2)</f>
        <v>0.15</v>
      </c>
      <c r="P20" s="228">
        <v>0</v>
      </c>
      <c r="Q20" s="228">
        <f>ROUND(E20*P20,2)</f>
        <v>0</v>
      </c>
      <c r="R20" s="228"/>
      <c r="S20" s="228" t="s">
        <v>160</v>
      </c>
      <c r="T20" s="228" t="s">
        <v>353</v>
      </c>
      <c r="U20" s="228">
        <v>0.55000000000000004</v>
      </c>
      <c r="V20" s="228">
        <f>ROUND(E20*U20,2)</f>
        <v>23.49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167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12</v>
      </c>
      <c r="B21" s="246" t="s">
        <v>448</v>
      </c>
      <c r="C21" s="255" t="s">
        <v>449</v>
      </c>
      <c r="D21" s="247" t="s">
        <v>435</v>
      </c>
      <c r="E21" s="248">
        <v>59.900000000000006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4.0300000000000006E-3</v>
      </c>
      <c r="O21" s="228">
        <f>ROUND(E21*N21,2)</f>
        <v>0.24</v>
      </c>
      <c r="P21" s="228">
        <v>0</v>
      </c>
      <c r="Q21" s="228">
        <f>ROUND(E21*P21,2)</f>
        <v>0</v>
      </c>
      <c r="R21" s="228"/>
      <c r="S21" s="228" t="s">
        <v>160</v>
      </c>
      <c r="T21" s="228" t="s">
        <v>353</v>
      </c>
      <c r="U21" s="228">
        <v>0.60000000000000009</v>
      </c>
      <c r="V21" s="228">
        <f>ROUND(E21*U21,2)</f>
        <v>35.94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167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13</v>
      </c>
      <c r="B22" s="246" t="s">
        <v>450</v>
      </c>
      <c r="C22" s="255" t="s">
        <v>451</v>
      </c>
      <c r="D22" s="247" t="s">
        <v>435</v>
      </c>
      <c r="E22" s="248">
        <v>110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2.4800000000000004E-3</v>
      </c>
      <c r="O22" s="228">
        <f>ROUND(E22*N22,2)</f>
        <v>0.27</v>
      </c>
      <c r="P22" s="228">
        <v>0</v>
      </c>
      <c r="Q22" s="228">
        <f>ROUND(E22*P22,2)</f>
        <v>0</v>
      </c>
      <c r="R22" s="228"/>
      <c r="S22" s="228" t="s">
        <v>160</v>
      </c>
      <c r="T22" s="228" t="s">
        <v>353</v>
      </c>
      <c r="U22" s="228">
        <v>0.74900000000000011</v>
      </c>
      <c r="V22" s="228">
        <f>ROUND(E22*U22,2)</f>
        <v>82.39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167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14</v>
      </c>
      <c r="B23" s="246" t="s">
        <v>452</v>
      </c>
      <c r="C23" s="255" t="s">
        <v>453</v>
      </c>
      <c r="D23" s="247" t="s">
        <v>130</v>
      </c>
      <c r="E23" s="248">
        <v>108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160</v>
      </c>
      <c r="T23" s="228" t="s">
        <v>353</v>
      </c>
      <c r="U23" s="228">
        <v>0.17400000000000002</v>
      </c>
      <c r="V23" s="228">
        <f>ROUND(E23*U23,2)</f>
        <v>18.79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167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15</v>
      </c>
      <c r="B24" s="246" t="s">
        <v>454</v>
      </c>
      <c r="C24" s="255" t="s">
        <v>455</v>
      </c>
      <c r="D24" s="247" t="s">
        <v>130</v>
      </c>
      <c r="E24" s="248">
        <v>38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160</v>
      </c>
      <c r="T24" s="228" t="s">
        <v>353</v>
      </c>
      <c r="U24" s="228">
        <v>0.25900000000000001</v>
      </c>
      <c r="V24" s="228">
        <f>ROUND(E24*U24,2)</f>
        <v>9.84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167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>
      <c r="A25" s="245">
        <v>16</v>
      </c>
      <c r="B25" s="246" t="s">
        <v>456</v>
      </c>
      <c r="C25" s="255" t="s">
        <v>457</v>
      </c>
      <c r="D25" s="247" t="s">
        <v>130</v>
      </c>
      <c r="E25" s="248">
        <v>17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4.9000000000000009E-4</v>
      </c>
      <c r="O25" s="228">
        <f>ROUND(E25*N25,2)</f>
        <v>0.01</v>
      </c>
      <c r="P25" s="228">
        <v>0</v>
      </c>
      <c r="Q25" s="228">
        <f>ROUND(E25*P25,2)</f>
        <v>0</v>
      </c>
      <c r="R25" s="228"/>
      <c r="S25" s="228" t="s">
        <v>160</v>
      </c>
      <c r="T25" s="228" t="s">
        <v>353</v>
      </c>
      <c r="U25" s="228">
        <v>0.13300000000000001</v>
      </c>
      <c r="V25" s="228">
        <f>ROUND(E25*U25,2)</f>
        <v>2.2599999999999998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167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17</v>
      </c>
      <c r="B26" s="246" t="s">
        <v>458</v>
      </c>
      <c r="C26" s="255" t="s">
        <v>459</v>
      </c>
      <c r="D26" s="247" t="s">
        <v>435</v>
      </c>
      <c r="E26" s="248">
        <v>616.6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0.19949</v>
      </c>
      <c r="Q26" s="228">
        <f>ROUND(E26*P26,2)</f>
        <v>123.01</v>
      </c>
      <c r="R26" s="228"/>
      <c r="S26" s="228" t="s">
        <v>160</v>
      </c>
      <c r="T26" s="228" t="s">
        <v>353</v>
      </c>
      <c r="U26" s="228">
        <v>1.012</v>
      </c>
      <c r="V26" s="228">
        <f>ROUND(E26*U26,2)</f>
        <v>624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167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18</v>
      </c>
      <c r="B27" s="246" t="s">
        <v>460</v>
      </c>
      <c r="C27" s="255" t="s">
        <v>461</v>
      </c>
      <c r="D27" s="247" t="s">
        <v>360</v>
      </c>
      <c r="E27" s="248">
        <v>8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166</v>
      </c>
      <c r="T27" s="228" t="s">
        <v>161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167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45">
        <v>19</v>
      </c>
      <c r="B28" s="246" t="s">
        <v>462</v>
      </c>
      <c r="C28" s="255" t="s">
        <v>463</v>
      </c>
      <c r="D28" s="247" t="s">
        <v>130</v>
      </c>
      <c r="E28" s="248">
        <v>55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3.8000000000000002E-4</v>
      </c>
      <c r="O28" s="228">
        <f>ROUND(E28*N28,2)</f>
        <v>0.02</v>
      </c>
      <c r="P28" s="228">
        <v>0</v>
      </c>
      <c r="Q28" s="228">
        <f>ROUND(E28*P28,2)</f>
        <v>0</v>
      </c>
      <c r="R28" s="228" t="s">
        <v>464</v>
      </c>
      <c r="S28" s="228" t="s">
        <v>160</v>
      </c>
      <c r="T28" s="228" t="s">
        <v>353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366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39">
        <v>20</v>
      </c>
      <c r="B29" s="240" t="s">
        <v>465</v>
      </c>
      <c r="C29" s="253" t="s">
        <v>466</v>
      </c>
      <c r="D29" s="241" t="s">
        <v>340</v>
      </c>
      <c r="E29" s="242">
        <v>215</v>
      </c>
      <c r="F29" s="243"/>
      <c r="G29" s="244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3.363E-2</v>
      </c>
      <c r="Q29" s="228">
        <f>ROUND(E29*P29,2)</f>
        <v>7.23</v>
      </c>
      <c r="R29" s="228"/>
      <c r="S29" s="228" t="s">
        <v>160</v>
      </c>
      <c r="T29" s="228" t="s">
        <v>353</v>
      </c>
      <c r="U29" s="228">
        <v>0.56900000000000006</v>
      </c>
      <c r="V29" s="228">
        <f>ROUND(E29*U29,2)</f>
        <v>122.34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467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5">
        <v>21</v>
      </c>
      <c r="B30" s="226" t="s">
        <v>468</v>
      </c>
      <c r="C30" s="264" t="s">
        <v>469</v>
      </c>
      <c r="D30" s="227" t="s">
        <v>0</v>
      </c>
      <c r="E30" s="263"/>
      <c r="F30" s="229"/>
      <c r="G30" s="228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160</v>
      </c>
      <c r="T30" s="228" t="s">
        <v>353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385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>
      <c r="A31" s="233" t="s">
        <v>126</v>
      </c>
      <c r="B31" s="234" t="s">
        <v>78</v>
      </c>
      <c r="C31" s="252" t="s">
        <v>79</v>
      </c>
      <c r="D31" s="235"/>
      <c r="E31" s="236"/>
      <c r="F31" s="237"/>
      <c r="G31" s="238">
        <f>SUMIF(AG32:AG58,"&lt;&gt;NOR",G32:G58)</f>
        <v>0</v>
      </c>
      <c r="H31" s="232"/>
      <c r="I31" s="232">
        <f>SUM(I32:I58)</f>
        <v>0</v>
      </c>
      <c r="J31" s="232"/>
      <c r="K31" s="232">
        <f>SUM(K32:K58)</f>
        <v>0</v>
      </c>
      <c r="L31" s="232"/>
      <c r="M31" s="232">
        <f>SUM(M32:M58)</f>
        <v>0</v>
      </c>
      <c r="N31" s="232"/>
      <c r="O31" s="232">
        <f>SUM(O32:O58)</f>
        <v>2.37</v>
      </c>
      <c r="P31" s="232"/>
      <c r="Q31" s="232">
        <f>SUM(Q32:Q58)</f>
        <v>0.47</v>
      </c>
      <c r="R31" s="232"/>
      <c r="S31" s="232"/>
      <c r="T31" s="232"/>
      <c r="U31" s="232"/>
      <c r="V31" s="232">
        <f>SUM(V32:V58)</f>
        <v>853.38999999999987</v>
      </c>
      <c r="W31" s="232"/>
      <c r="AG31" t="s">
        <v>127</v>
      </c>
    </row>
    <row r="32" spans="1:60" outlineLevel="1">
      <c r="A32" s="245">
        <v>22</v>
      </c>
      <c r="B32" s="246" t="s">
        <v>470</v>
      </c>
      <c r="C32" s="255" t="s">
        <v>471</v>
      </c>
      <c r="D32" s="247" t="s">
        <v>435</v>
      </c>
      <c r="E32" s="248">
        <v>1622.8000000000002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160</v>
      </c>
      <c r="T32" s="228" t="s">
        <v>353</v>
      </c>
      <c r="U32" s="228">
        <v>4.4000000000000004E-2</v>
      </c>
      <c r="V32" s="228">
        <f>ROUND(E32*U32,2)</f>
        <v>71.400000000000006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167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23</v>
      </c>
      <c r="B33" s="246" t="s">
        <v>472</v>
      </c>
      <c r="C33" s="255" t="s">
        <v>473</v>
      </c>
      <c r="D33" s="247" t="s">
        <v>435</v>
      </c>
      <c r="E33" s="248">
        <v>1662.8000000000002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2.8000000000000003E-4</v>
      </c>
      <c r="Q33" s="228">
        <f>ROUND(E33*P33,2)</f>
        <v>0.47</v>
      </c>
      <c r="R33" s="228"/>
      <c r="S33" s="228" t="s">
        <v>160</v>
      </c>
      <c r="T33" s="228" t="s">
        <v>353</v>
      </c>
      <c r="U33" s="228">
        <v>5.2000000000000005E-2</v>
      </c>
      <c r="V33" s="228">
        <f>ROUND(E33*U33,2)</f>
        <v>86.47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167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45">
        <v>24</v>
      </c>
      <c r="B34" s="246" t="s">
        <v>474</v>
      </c>
      <c r="C34" s="255" t="s">
        <v>475</v>
      </c>
      <c r="D34" s="247" t="s">
        <v>130</v>
      </c>
      <c r="E34" s="248">
        <v>46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6.0000000000000002E-5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160</v>
      </c>
      <c r="T34" s="228" t="s">
        <v>353</v>
      </c>
      <c r="U34" s="228">
        <v>0.32392000000000004</v>
      </c>
      <c r="V34" s="228">
        <f>ROUND(E34*U34,2)</f>
        <v>14.9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167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45">
        <v>25</v>
      </c>
      <c r="B35" s="246" t="s">
        <v>476</v>
      </c>
      <c r="C35" s="255" t="s">
        <v>477</v>
      </c>
      <c r="D35" s="247" t="s">
        <v>435</v>
      </c>
      <c r="E35" s="248">
        <v>4.5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5.4100000000000007E-3</v>
      </c>
      <c r="O35" s="228">
        <f>ROUND(E35*N35,2)</f>
        <v>0.02</v>
      </c>
      <c r="P35" s="228">
        <v>0</v>
      </c>
      <c r="Q35" s="228">
        <f>ROUND(E35*P35,2)</f>
        <v>0</v>
      </c>
      <c r="R35" s="228"/>
      <c r="S35" s="228" t="s">
        <v>160</v>
      </c>
      <c r="T35" s="228" t="s">
        <v>353</v>
      </c>
      <c r="U35" s="228">
        <v>0.68280000000000007</v>
      </c>
      <c r="V35" s="228">
        <f>ROUND(E35*U35,2)</f>
        <v>3.07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167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26</v>
      </c>
      <c r="B36" s="246" t="s">
        <v>478</v>
      </c>
      <c r="C36" s="255" t="s">
        <v>479</v>
      </c>
      <c r="D36" s="247" t="s">
        <v>435</v>
      </c>
      <c r="E36" s="248">
        <v>70.800000000000011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3.9300000000000003E-3</v>
      </c>
      <c r="O36" s="228">
        <f>ROUND(E36*N36,2)</f>
        <v>0.28000000000000003</v>
      </c>
      <c r="P36" s="228">
        <v>0</v>
      </c>
      <c r="Q36" s="228">
        <f>ROUND(E36*P36,2)</f>
        <v>0</v>
      </c>
      <c r="R36" s="228"/>
      <c r="S36" s="228" t="s">
        <v>160</v>
      </c>
      <c r="T36" s="228" t="s">
        <v>353</v>
      </c>
      <c r="U36" s="228">
        <v>0.53450000000000009</v>
      </c>
      <c r="V36" s="228">
        <f>ROUND(E36*U36,2)</f>
        <v>37.840000000000003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167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480</v>
      </c>
      <c r="C37" s="255" t="s">
        <v>481</v>
      </c>
      <c r="D37" s="247" t="s">
        <v>435</v>
      </c>
      <c r="E37" s="248">
        <v>93.2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4.9400000000000008E-3</v>
      </c>
      <c r="O37" s="228">
        <f>ROUND(E37*N37,2)</f>
        <v>0.46</v>
      </c>
      <c r="P37" s="228">
        <v>0</v>
      </c>
      <c r="Q37" s="228">
        <f>ROUND(E37*P37,2)</f>
        <v>0</v>
      </c>
      <c r="R37" s="228"/>
      <c r="S37" s="228" t="s">
        <v>160</v>
      </c>
      <c r="T37" s="228" t="s">
        <v>353</v>
      </c>
      <c r="U37" s="228">
        <v>0.49170000000000003</v>
      </c>
      <c r="V37" s="228">
        <f>ROUND(E37*U37,2)</f>
        <v>45.83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167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45">
        <v>28</v>
      </c>
      <c r="B38" s="246" t="s">
        <v>482</v>
      </c>
      <c r="C38" s="255" t="s">
        <v>483</v>
      </c>
      <c r="D38" s="247" t="s">
        <v>435</v>
      </c>
      <c r="E38" s="248">
        <v>339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4.1000000000000005E-4</v>
      </c>
      <c r="O38" s="228">
        <f>ROUND(E38*N38,2)</f>
        <v>0.14000000000000001</v>
      </c>
      <c r="P38" s="228">
        <v>0</v>
      </c>
      <c r="Q38" s="228">
        <f>ROUND(E38*P38,2)</f>
        <v>0</v>
      </c>
      <c r="R38" s="228"/>
      <c r="S38" s="228" t="s">
        <v>160</v>
      </c>
      <c r="T38" s="228" t="s">
        <v>353</v>
      </c>
      <c r="U38" s="228">
        <v>0.25800000000000001</v>
      </c>
      <c r="V38" s="228">
        <f>ROUND(E38*U38,2)</f>
        <v>87.46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167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45">
        <v>29</v>
      </c>
      <c r="B39" s="246" t="s">
        <v>484</v>
      </c>
      <c r="C39" s="255" t="s">
        <v>485</v>
      </c>
      <c r="D39" s="247" t="s">
        <v>435</v>
      </c>
      <c r="E39" s="248">
        <v>591.1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5.3000000000000009E-4</v>
      </c>
      <c r="O39" s="228">
        <f>ROUND(E39*N39,2)</f>
        <v>0.31</v>
      </c>
      <c r="P39" s="228">
        <v>0</v>
      </c>
      <c r="Q39" s="228">
        <f>ROUND(E39*P39,2)</f>
        <v>0</v>
      </c>
      <c r="R39" s="228"/>
      <c r="S39" s="228" t="s">
        <v>160</v>
      </c>
      <c r="T39" s="228" t="s">
        <v>353</v>
      </c>
      <c r="U39" s="228">
        <v>0.27890000000000004</v>
      </c>
      <c r="V39" s="228">
        <f>ROUND(E39*U39,2)</f>
        <v>164.86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167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486</v>
      </c>
      <c r="C40" s="255" t="s">
        <v>487</v>
      </c>
      <c r="D40" s="247" t="s">
        <v>435</v>
      </c>
      <c r="E40" s="248">
        <v>176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1.01E-3</v>
      </c>
      <c r="O40" s="228">
        <f>ROUND(E40*N40,2)</f>
        <v>0.18</v>
      </c>
      <c r="P40" s="228">
        <v>0</v>
      </c>
      <c r="Q40" s="228">
        <f>ROUND(E40*P40,2)</f>
        <v>0</v>
      </c>
      <c r="R40" s="228"/>
      <c r="S40" s="228" t="s">
        <v>160</v>
      </c>
      <c r="T40" s="228" t="s">
        <v>353</v>
      </c>
      <c r="U40" s="228">
        <v>0.38470000000000004</v>
      </c>
      <c r="V40" s="228">
        <f>ROUND(E40*U40,2)</f>
        <v>67.709999999999994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167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45">
        <v>31</v>
      </c>
      <c r="B41" s="246" t="s">
        <v>488</v>
      </c>
      <c r="C41" s="255" t="s">
        <v>489</v>
      </c>
      <c r="D41" s="247" t="s">
        <v>435</v>
      </c>
      <c r="E41" s="248">
        <v>348.3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1.41E-3</v>
      </c>
      <c r="O41" s="228">
        <f>ROUND(E41*N41,2)</f>
        <v>0.49</v>
      </c>
      <c r="P41" s="228">
        <v>0</v>
      </c>
      <c r="Q41" s="228">
        <f>ROUND(E41*P41,2)</f>
        <v>0</v>
      </c>
      <c r="R41" s="228"/>
      <c r="S41" s="228" t="s">
        <v>160</v>
      </c>
      <c r="T41" s="228" t="s">
        <v>353</v>
      </c>
      <c r="U41" s="228">
        <v>0.47670000000000001</v>
      </c>
      <c r="V41" s="228">
        <f>ROUND(E41*U41,2)</f>
        <v>166.03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167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45">
        <v>32</v>
      </c>
      <c r="B42" s="246" t="s">
        <v>490</v>
      </c>
      <c r="C42" s="255" t="s">
        <v>491</v>
      </c>
      <c r="D42" s="247" t="s">
        <v>130</v>
      </c>
      <c r="E42" s="248">
        <v>246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160</v>
      </c>
      <c r="T42" s="228" t="s">
        <v>353</v>
      </c>
      <c r="U42" s="228">
        <v>0.42500000000000004</v>
      </c>
      <c r="V42" s="228">
        <f>ROUND(E42*U42,2)</f>
        <v>104.55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167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45">
        <v>33</v>
      </c>
      <c r="B43" s="246" t="s">
        <v>492</v>
      </c>
      <c r="C43" s="255" t="s">
        <v>493</v>
      </c>
      <c r="D43" s="247" t="s">
        <v>130</v>
      </c>
      <c r="E43" s="248">
        <v>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3.6680000000000004E-2</v>
      </c>
      <c r="O43" s="228">
        <f>ROUND(E43*N43,2)</f>
        <v>0.04</v>
      </c>
      <c r="P43" s="228">
        <v>0</v>
      </c>
      <c r="Q43" s="228">
        <f>ROUND(E43*P43,2)</f>
        <v>0</v>
      </c>
      <c r="R43" s="228"/>
      <c r="S43" s="228" t="s">
        <v>160</v>
      </c>
      <c r="T43" s="228" t="s">
        <v>353</v>
      </c>
      <c r="U43" s="228">
        <v>2.3880000000000003</v>
      </c>
      <c r="V43" s="228">
        <f>ROUND(E43*U43,2)</f>
        <v>2.39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167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34</v>
      </c>
      <c r="B44" s="246" t="s">
        <v>494</v>
      </c>
      <c r="C44" s="255" t="s">
        <v>495</v>
      </c>
      <c r="D44" s="247" t="s">
        <v>130</v>
      </c>
      <c r="E44" s="248">
        <v>1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8.3000000000000001E-4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160</v>
      </c>
      <c r="T44" s="228" t="s">
        <v>353</v>
      </c>
      <c r="U44" s="228">
        <v>0.878</v>
      </c>
      <c r="V44" s="228">
        <f>ROUND(E44*U44,2)</f>
        <v>0.88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167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45">
        <v>35</v>
      </c>
      <c r="B45" s="246" t="s">
        <v>496</v>
      </c>
      <c r="C45" s="255" t="s">
        <v>497</v>
      </c>
      <c r="D45" s="247" t="s">
        <v>435</v>
      </c>
      <c r="E45" s="248">
        <v>1662.8000000000002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160</v>
      </c>
      <c r="T45" s="228" t="s">
        <v>353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167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>
      <c r="A46" s="245">
        <v>36</v>
      </c>
      <c r="B46" s="246" t="s">
        <v>498</v>
      </c>
      <c r="C46" s="255" t="s">
        <v>499</v>
      </c>
      <c r="D46" s="247" t="s">
        <v>435</v>
      </c>
      <c r="E46" s="248">
        <v>1622.8000000000002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 t="s">
        <v>160</v>
      </c>
      <c r="T46" s="228" t="s">
        <v>500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501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45">
        <v>37</v>
      </c>
      <c r="B47" s="246" t="s">
        <v>502</v>
      </c>
      <c r="C47" s="255" t="s">
        <v>503</v>
      </c>
      <c r="D47" s="247" t="s">
        <v>435</v>
      </c>
      <c r="E47" s="248">
        <v>183.34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4.0000000000000003E-5</v>
      </c>
      <c r="O47" s="228">
        <f>ROUND(E47*N47,2)</f>
        <v>0.01</v>
      </c>
      <c r="P47" s="228">
        <v>0</v>
      </c>
      <c r="Q47" s="228">
        <f>ROUND(E47*P47,2)</f>
        <v>0</v>
      </c>
      <c r="R47" s="228" t="s">
        <v>464</v>
      </c>
      <c r="S47" s="228" t="s">
        <v>160</v>
      </c>
      <c r="T47" s="228" t="s">
        <v>353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366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45">
        <v>38</v>
      </c>
      <c r="B48" s="246" t="s">
        <v>504</v>
      </c>
      <c r="C48" s="255" t="s">
        <v>505</v>
      </c>
      <c r="D48" s="247" t="s">
        <v>435</v>
      </c>
      <c r="E48" s="248">
        <v>136.82000000000002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7.0000000000000007E-5</v>
      </c>
      <c r="O48" s="228">
        <f>ROUND(E48*N48,2)</f>
        <v>0.01</v>
      </c>
      <c r="P48" s="228">
        <v>0</v>
      </c>
      <c r="Q48" s="228">
        <f>ROUND(E48*P48,2)</f>
        <v>0</v>
      </c>
      <c r="R48" s="228" t="s">
        <v>464</v>
      </c>
      <c r="S48" s="228" t="s">
        <v>160</v>
      </c>
      <c r="T48" s="228" t="s">
        <v>353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366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45">
        <v>39</v>
      </c>
      <c r="B49" s="246" t="s">
        <v>506</v>
      </c>
      <c r="C49" s="255" t="s">
        <v>507</v>
      </c>
      <c r="D49" s="247" t="s">
        <v>435</v>
      </c>
      <c r="E49" s="248">
        <v>155.66000000000003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2.0000000000000002E-5</v>
      </c>
      <c r="O49" s="228">
        <f>ROUND(E49*N49,2)</f>
        <v>0</v>
      </c>
      <c r="P49" s="228">
        <v>0</v>
      </c>
      <c r="Q49" s="228">
        <f>ROUND(E49*P49,2)</f>
        <v>0</v>
      </c>
      <c r="R49" s="228" t="s">
        <v>464</v>
      </c>
      <c r="S49" s="228" t="s">
        <v>160</v>
      </c>
      <c r="T49" s="228" t="s">
        <v>353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366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45">
        <v>40</v>
      </c>
      <c r="B50" s="246" t="s">
        <v>508</v>
      </c>
      <c r="C50" s="255" t="s">
        <v>509</v>
      </c>
      <c r="D50" s="247" t="s">
        <v>435</v>
      </c>
      <c r="E50" s="248">
        <v>454.3</v>
      </c>
      <c r="F50" s="249"/>
      <c r="G50" s="250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5.0000000000000002E-5</v>
      </c>
      <c r="O50" s="228">
        <f>ROUND(E50*N50,2)</f>
        <v>0.02</v>
      </c>
      <c r="P50" s="228">
        <v>0</v>
      </c>
      <c r="Q50" s="228">
        <f>ROUND(E50*P50,2)</f>
        <v>0</v>
      </c>
      <c r="R50" s="228" t="s">
        <v>464</v>
      </c>
      <c r="S50" s="228" t="s">
        <v>160</v>
      </c>
      <c r="T50" s="228" t="s">
        <v>353</v>
      </c>
      <c r="U50" s="228">
        <v>0</v>
      </c>
      <c r="V50" s="228">
        <f>ROUND(E50*U50,2)</f>
        <v>0</v>
      </c>
      <c r="W50" s="22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366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45">
        <v>41</v>
      </c>
      <c r="B51" s="246" t="s">
        <v>510</v>
      </c>
      <c r="C51" s="255" t="s">
        <v>511</v>
      </c>
      <c r="D51" s="247" t="s">
        <v>435</v>
      </c>
      <c r="E51" s="248">
        <v>4.5</v>
      </c>
      <c r="F51" s="249"/>
      <c r="G51" s="250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6.0000000000000002E-5</v>
      </c>
      <c r="O51" s="228">
        <f>ROUND(E51*N51,2)</f>
        <v>0</v>
      </c>
      <c r="P51" s="228">
        <v>0</v>
      </c>
      <c r="Q51" s="228">
        <f>ROUND(E51*P51,2)</f>
        <v>0</v>
      </c>
      <c r="R51" s="228" t="s">
        <v>464</v>
      </c>
      <c r="S51" s="228" t="s">
        <v>160</v>
      </c>
      <c r="T51" s="228" t="s">
        <v>353</v>
      </c>
      <c r="U51" s="228">
        <v>0</v>
      </c>
      <c r="V51" s="228">
        <f>ROUND(E51*U51,2)</f>
        <v>0</v>
      </c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366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45">
        <v>42</v>
      </c>
      <c r="B52" s="246" t="s">
        <v>512</v>
      </c>
      <c r="C52" s="255" t="s">
        <v>513</v>
      </c>
      <c r="D52" s="247" t="s">
        <v>435</v>
      </c>
      <c r="E52" s="248">
        <v>166</v>
      </c>
      <c r="F52" s="249"/>
      <c r="G52" s="250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1.1E-4</v>
      </c>
      <c r="O52" s="228">
        <f>ROUND(E52*N52,2)</f>
        <v>0.02</v>
      </c>
      <c r="P52" s="228">
        <v>0</v>
      </c>
      <c r="Q52" s="228">
        <f>ROUND(E52*P52,2)</f>
        <v>0</v>
      </c>
      <c r="R52" s="228" t="s">
        <v>464</v>
      </c>
      <c r="S52" s="228" t="s">
        <v>160</v>
      </c>
      <c r="T52" s="228" t="s">
        <v>353</v>
      </c>
      <c r="U52" s="228">
        <v>0</v>
      </c>
      <c r="V52" s="228">
        <f>ROUND(E52*U52,2)</f>
        <v>0</v>
      </c>
      <c r="W52" s="22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366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45">
        <v>43</v>
      </c>
      <c r="B53" s="246" t="s">
        <v>514</v>
      </c>
      <c r="C53" s="255" t="s">
        <v>515</v>
      </c>
      <c r="D53" s="247" t="s">
        <v>435</v>
      </c>
      <c r="E53" s="248">
        <v>232.3</v>
      </c>
      <c r="F53" s="249"/>
      <c r="G53" s="250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1.4000000000000001E-4</v>
      </c>
      <c r="O53" s="228">
        <f>ROUND(E53*N53,2)</f>
        <v>0.03</v>
      </c>
      <c r="P53" s="228">
        <v>0</v>
      </c>
      <c r="Q53" s="228">
        <f>ROUND(E53*P53,2)</f>
        <v>0</v>
      </c>
      <c r="R53" s="228" t="s">
        <v>464</v>
      </c>
      <c r="S53" s="228" t="s">
        <v>160</v>
      </c>
      <c r="T53" s="228" t="s">
        <v>353</v>
      </c>
      <c r="U53" s="228">
        <v>0</v>
      </c>
      <c r="V53" s="228">
        <f>ROUND(E53*U53,2)</f>
        <v>0</v>
      </c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366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45">
        <v>44</v>
      </c>
      <c r="B54" s="246" t="s">
        <v>516</v>
      </c>
      <c r="C54" s="255" t="s">
        <v>517</v>
      </c>
      <c r="D54" s="247" t="s">
        <v>435</v>
      </c>
      <c r="E54" s="248">
        <v>93.2</v>
      </c>
      <c r="F54" s="249"/>
      <c r="G54" s="250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3.9000000000000005E-4</v>
      </c>
      <c r="O54" s="228">
        <f>ROUND(E54*N54,2)</f>
        <v>0.04</v>
      </c>
      <c r="P54" s="228">
        <v>0</v>
      </c>
      <c r="Q54" s="228">
        <f>ROUND(E54*P54,2)</f>
        <v>0</v>
      </c>
      <c r="R54" s="228" t="s">
        <v>464</v>
      </c>
      <c r="S54" s="228" t="s">
        <v>160</v>
      </c>
      <c r="T54" s="228" t="s">
        <v>353</v>
      </c>
      <c r="U54" s="228">
        <v>0</v>
      </c>
      <c r="V54" s="228">
        <f>ROUND(E54*U54,2)</f>
        <v>0</v>
      </c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366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ht="22.5" outlineLevel="1">
      <c r="A55" s="245">
        <v>45</v>
      </c>
      <c r="B55" s="246" t="s">
        <v>518</v>
      </c>
      <c r="C55" s="255" t="s">
        <v>519</v>
      </c>
      <c r="D55" s="247" t="s">
        <v>435</v>
      </c>
      <c r="E55" s="248">
        <v>10</v>
      </c>
      <c r="F55" s="249"/>
      <c r="G55" s="250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8">
        <v>3.9000000000000005E-4</v>
      </c>
      <c r="O55" s="228">
        <f>ROUND(E55*N55,2)</f>
        <v>0</v>
      </c>
      <c r="P55" s="228">
        <v>0</v>
      </c>
      <c r="Q55" s="228">
        <f>ROUND(E55*P55,2)</f>
        <v>0</v>
      </c>
      <c r="R55" s="228" t="s">
        <v>464</v>
      </c>
      <c r="S55" s="228" t="s">
        <v>160</v>
      </c>
      <c r="T55" s="228" t="s">
        <v>353</v>
      </c>
      <c r="U55" s="228">
        <v>0</v>
      </c>
      <c r="V55" s="228">
        <f>ROUND(E55*U55,2)</f>
        <v>0</v>
      </c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366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>
      <c r="A56" s="245">
        <v>46</v>
      </c>
      <c r="B56" s="246" t="s">
        <v>520</v>
      </c>
      <c r="C56" s="255" t="s">
        <v>521</v>
      </c>
      <c r="D56" s="247" t="s">
        <v>435</v>
      </c>
      <c r="E56" s="248">
        <v>116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8.5000000000000006E-4</v>
      </c>
      <c r="O56" s="228">
        <f>ROUND(E56*N56,2)</f>
        <v>0.1</v>
      </c>
      <c r="P56" s="228">
        <v>0</v>
      </c>
      <c r="Q56" s="228">
        <f>ROUND(E56*P56,2)</f>
        <v>0</v>
      </c>
      <c r="R56" s="228" t="s">
        <v>464</v>
      </c>
      <c r="S56" s="228" t="s">
        <v>160</v>
      </c>
      <c r="T56" s="228" t="s">
        <v>353</v>
      </c>
      <c r="U56" s="228">
        <v>0</v>
      </c>
      <c r="V56" s="228">
        <f>ROUND(E56*U56,2)</f>
        <v>0</v>
      </c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366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>
      <c r="A57" s="239">
        <v>47</v>
      </c>
      <c r="B57" s="240" t="s">
        <v>522</v>
      </c>
      <c r="C57" s="253" t="s">
        <v>523</v>
      </c>
      <c r="D57" s="241" t="s">
        <v>435</v>
      </c>
      <c r="E57" s="242">
        <v>70.800000000000011</v>
      </c>
      <c r="F57" s="243"/>
      <c r="G57" s="244">
        <f>ROUND(E57*F57,2)</f>
        <v>0</v>
      </c>
      <c r="H57" s="229"/>
      <c r="I57" s="228">
        <f>ROUND(E57*H57,2)</f>
        <v>0</v>
      </c>
      <c r="J57" s="229"/>
      <c r="K57" s="228">
        <f>ROUND(E57*J57,2)</f>
        <v>0</v>
      </c>
      <c r="L57" s="228">
        <v>21</v>
      </c>
      <c r="M57" s="228">
        <f>G57*(1+L57/100)</f>
        <v>0</v>
      </c>
      <c r="N57" s="228">
        <v>3.15E-3</v>
      </c>
      <c r="O57" s="228">
        <f>ROUND(E57*N57,2)</f>
        <v>0.22</v>
      </c>
      <c r="P57" s="228">
        <v>0</v>
      </c>
      <c r="Q57" s="228">
        <f>ROUND(E57*P57,2)</f>
        <v>0</v>
      </c>
      <c r="R57" s="228" t="s">
        <v>464</v>
      </c>
      <c r="S57" s="228" t="s">
        <v>160</v>
      </c>
      <c r="T57" s="228" t="s">
        <v>353</v>
      </c>
      <c r="U57" s="228">
        <v>0</v>
      </c>
      <c r="V57" s="228">
        <f>ROUND(E57*U57,2)</f>
        <v>0</v>
      </c>
      <c r="W57" s="22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366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25">
        <v>48</v>
      </c>
      <c r="B58" s="226" t="s">
        <v>524</v>
      </c>
      <c r="C58" s="264" t="s">
        <v>525</v>
      </c>
      <c r="D58" s="227" t="s">
        <v>0</v>
      </c>
      <c r="E58" s="263"/>
      <c r="F58" s="229"/>
      <c r="G58" s="228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0</v>
      </c>
      <c r="Q58" s="228">
        <f>ROUND(E58*P58,2)</f>
        <v>0</v>
      </c>
      <c r="R58" s="228"/>
      <c r="S58" s="228" t="s">
        <v>160</v>
      </c>
      <c r="T58" s="228" t="s">
        <v>353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385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>
      <c r="A59" s="233" t="s">
        <v>126</v>
      </c>
      <c r="B59" s="234" t="s">
        <v>80</v>
      </c>
      <c r="C59" s="252" t="s">
        <v>81</v>
      </c>
      <c r="D59" s="235"/>
      <c r="E59" s="236"/>
      <c r="F59" s="237"/>
      <c r="G59" s="238">
        <f>SUMIF(AG60:AG90,"&lt;&gt;NOR",G60:G90)</f>
        <v>0</v>
      </c>
      <c r="H59" s="232"/>
      <c r="I59" s="232">
        <f>SUM(I60:I90)</f>
        <v>0</v>
      </c>
      <c r="J59" s="232"/>
      <c r="K59" s="232">
        <f>SUM(K60:K90)</f>
        <v>0</v>
      </c>
      <c r="L59" s="232"/>
      <c r="M59" s="232">
        <f>SUM(M60:M90)</f>
        <v>0</v>
      </c>
      <c r="N59" s="232"/>
      <c r="O59" s="232">
        <f>SUM(O60:O90)</f>
        <v>2.7199999999999998</v>
      </c>
      <c r="P59" s="232"/>
      <c r="Q59" s="232">
        <f>SUM(Q60:Q90)</f>
        <v>5.56</v>
      </c>
      <c r="R59" s="232"/>
      <c r="S59" s="232"/>
      <c r="T59" s="232"/>
      <c r="U59" s="232"/>
      <c r="V59" s="232">
        <f>SUM(V60:V90)</f>
        <v>437.05999999999995</v>
      </c>
      <c r="W59" s="232"/>
      <c r="AG59" t="s">
        <v>127</v>
      </c>
    </row>
    <row r="60" spans="1:60" ht="22.5" outlineLevel="1">
      <c r="A60" s="245">
        <v>49</v>
      </c>
      <c r="B60" s="246" t="s">
        <v>526</v>
      </c>
      <c r="C60" s="255" t="s">
        <v>527</v>
      </c>
      <c r="D60" s="247" t="s">
        <v>130</v>
      </c>
      <c r="E60" s="248">
        <v>18</v>
      </c>
      <c r="F60" s="249"/>
      <c r="G60" s="250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8">
        <v>7.5000000000000002E-4</v>
      </c>
      <c r="O60" s="228">
        <f>ROUND(E60*N60,2)</f>
        <v>0.01</v>
      </c>
      <c r="P60" s="228">
        <v>0</v>
      </c>
      <c r="Q60" s="228">
        <f>ROUND(E60*P60,2)</f>
        <v>0</v>
      </c>
      <c r="R60" s="228"/>
      <c r="S60" s="228" t="s">
        <v>160</v>
      </c>
      <c r="T60" s="228" t="s">
        <v>353</v>
      </c>
      <c r="U60" s="228">
        <v>0.2</v>
      </c>
      <c r="V60" s="228">
        <f>ROUND(E60*U60,2)</f>
        <v>3.6</v>
      </c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167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45">
        <v>50</v>
      </c>
      <c r="B61" s="246" t="s">
        <v>528</v>
      </c>
      <c r="C61" s="255" t="s">
        <v>529</v>
      </c>
      <c r="D61" s="247" t="s">
        <v>530</v>
      </c>
      <c r="E61" s="248">
        <v>35</v>
      </c>
      <c r="F61" s="249"/>
      <c r="G61" s="250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8">
        <v>0</v>
      </c>
      <c r="O61" s="228">
        <f>ROUND(E61*N61,2)</f>
        <v>0</v>
      </c>
      <c r="P61" s="228">
        <v>1.9330000000000003E-2</v>
      </c>
      <c r="Q61" s="228">
        <f>ROUND(E61*P61,2)</f>
        <v>0.68</v>
      </c>
      <c r="R61" s="228"/>
      <c r="S61" s="228" t="s">
        <v>160</v>
      </c>
      <c r="T61" s="228" t="s">
        <v>353</v>
      </c>
      <c r="U61" s="228">
        <v>0.59000000000000008</v>
      </c>
      <c r="V61" s="228">
        <f>ROUND(E61*U61,2)</f>
        <v>20.65</v>
      </c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167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2.5" outlineLevel="1">
      <c r="A62" s="245">
        <v>51</v>
      </c>
      <c r="B62" s="246" t="s">
        <v>531</v>
      </c>
      <c r="C62" s="255" t="s">
        <v>532</v>
      </c>
      <c r="D62" s="247" t="s">
        <v>530</v>
      </c>
      <c r="E62" s="248">
        <v>33</v>
      </c>
      <c r="F62" s="249"/>
      <c r="G62" s="250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1.839E-2</v>
      </c>
      <c r="O62" s="228">
        <f>ROUND(E62*N62,2)</f>
        <v>0.61</v>
      </c>
      <c r="P62" s="228">
        <v>0</v>
      </c>
      <c r="Q62" s="228">
        <f>ROUND(E62*P62,2)</f>
        <v>0</v>
      </c>
      <c r="R62" s="228"/>
      <c r="S62" s="228" t="s">
        <v>160</v>
      </c>
      <c r="T62" s="228" t="s">
        <v>353</v>
      </c>
      <c r="U62" s="228">
        <v>0.97300000000000009</v>
      </c>
      <c r="V62" s="228">
        <f>ROUND(E62*U62,2)</f>
        <v>32.11</v>
      </c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167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45">
        <v>52</v>
      </c>
      <c r="B63" s="246" t="s">
        <v>533</v>
      </c>
      <c r="C63" s="255" t="s">
        <v>534</v>
      </c>
      <c r="D63" s="247" t="s">
        <v>530</v>
      </c>
      <c r="E63" s="248">
        <v>74</v>
      </c>
      <c r="F63" s="249"/>
      <c r="G63" s="250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0</v>
      </c>
      <c r="O63" s="228">
        <f>ROUND(E63*N63,2)</f>
        <v>0</v>
      </c>
      <c r="P63" s="228">
        <v>1.9460000000000002E-2</v>
      </c>
      <c r="Q63" s="228">
        <f>ROUND(E63*P63,2)</f>
        <v>1.44</v>
      </c>
      <c r="R63" s="228"/>
      <c r="S63" s="228" t="s">
        <v>160</v>
      </c>
      <c r="T63" s="228" t="s">
        <v>353</v>
      </c>
      <c r="U63" s="228">
        <v>0.38200000000000001</v>
      </c>
      <c r="V63" s="228">
        <f>ROUND(E63*U63,2)</f>
        <v>28.27</v>
      </c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167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45">
        <v>53</v>
      </c>
      <c r="B64" s="246" t="s">
        <v>535</v>
      </c>
      <c r="C64" s="255" t="s">
        <v>536</v>
      </c>
      <c r="D64" s="247" t="s">
        <v>530</v>
      </c>
      <c r="E64" s="248">
        <v>29</v>
      </c>
      <c r="F64" s="249"/>
      <c r="G64" s="250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1.6010000000000003E-2</v>
      </c>
      <c r="O64" s="228">
        <f>ROUND(E64*N64,2)</f>
        <v>0.46</v>
      </c>
      <c r="P64" s="228">
        <v>0</v>
      </c>
      <c r="Q64" s="228">
        <f>ROUND(E64*P64,2)</f>
        <v>0</v>
      </c>
      <c r="R64" s="228"/>
      <c r="S64" s="228" t="s">
        <v>160</v>
      </c>
      <c r="T64" s="228" t="s">
        <v>353</v>
      </c>
      <c r="U64" s="228">
        <v>1.1890000000000001</v>
      </c>
      <c r="V64" s="228">
        <f>ROUND(E64*U64,2)</f>
        <v>34.479999999999997</v>
      </c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167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45">
        <v>54</v>
      </c>
      <c r="B65" s="246" t="s">
        <v>537</v>
      </c>
      <c r="C65" s="255" t="s">
        <v>538</v>
      </c>
      <c r="D65" s="247" t="s">
        <v>530</v>
      </c>
      <c r="E65" s="248">
        <v>2</v>
      </c>
      <c r="F65" s="249"/>
      <c r="G65" s="250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1.7010000000000001E-2</v>
      </c>
      <c r="O65" s="228">
        <f>ROUND(E65*N65,2)</f>
        <v>0.03</v>
      </c>
      <c r="P65" s="228">
        <v>0</v>
      </c>
      <c r="Q65" s="228">
        <f>ROUND(E65*P65,2)</f>
        <v>0</v>
      </c>
      <c r="R65" s="228"/>
      <c r="S65" s="228" t="s">
        <v>160</v>
      </c>
      <c r="T65" s="228" t="s">
        <v>353</v>
      </c>
      <c r="U65" s="228">
        <v>1.2530000000000001</v>
      </c>
      <c r="V65" s="228">
        <f>ROUND(E65*U65,2)</f>
        <v>2.5099999999999998</v>
      </c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167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45">
        <v>55</v>
      </c>
      <c r="B66" s="246" t="s">
        <v>539</v>
      </c>
      <c r="C66" s="255" t="s">
        <v>540</v>
      </c>
      <c r="D66" s="247" t="s">
        <v>530</v>
      </c>
      <c r="E66" s="248">
        <v>43</v>
      </c>
      <c r="F66" s="249"/>
      <c r="G66" s="250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1.3710000000000002E-2</v>
      </c>
      <c r="O66" s="228">
        <f>ROUND(E66*N66,2)</f>
        <v>0.59</v>
      </c>
      <c r="P66" s="228">
        <v>0</v>
      </c>
      <c r="Q66" s="228">
        <f>ROUND(E66*P66,2)</f>
        <v>0</v>
      </c>
      <c r="R66" s="228"/>
      <c r="S66" s="228" t="s">
        <v>160</v>
      </c>
      <c r="T66" s="228" t="s">
        <v>353</v>
      </c>
      <c r="U66" s="228">
        <v>1.1890000000000001</v>
      </c>
      <c r="V66" s="228">
        <f>ROUND(E66*U66,2)</f>
        <v>51.13</v>
      </c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167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45">
        <v>56</v>
      </c>
      <c r="B67" s="246" t="s">
        <v>541</v>
      </c>
      <c r="C67" s="255" t="s">
        <v>542</v>
      </c>
      <c r="D67" s="247" t="s">
        <v>530</v>
      </c>
      <c r="E67" s="248">
        <v>1</v>
      </c>
      <c r="F67" s="249"/>
      <c r="G67" s="250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6.2000000000000011E-4</v>
      </c>
      <c r="O67" s="228">
        <f>ROUND(E67*N67,2)</f>
        <v>0</v>
      </c>
      <c r="P67" s="228">
        <v>0</v>
      </c>
      <c r="Q67" s="228">
        <f>ROUND(E67*P67,2)</f>
        <v>0</v>
      </c>
      <c r="R67" s="228"/>
      <c r="S67" s="228" t="s">
        <v>160</v>
      </c>
      <c r="T67" s="228" t="s">
        <v>353</v>
      </c>
      <c r="U67" s="228">
        <v>2.6</v>
      </c>
      <c r="V67" s="228">
        <f>ROUND(E67*U67,2)</f>
        <v>2.6</v>
      </c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167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45">
        <v>57</v>
      </c>
      <c r="B68" s="246" t="s">
        <v>543</v>
      </c>
      <c r="C68" s="255" t="s">
        <v>544</v>
      </c>
      <c r="D68" s="247" t="s">
        <v>530</v>
      </c>
      <c r="E68" s="248">
        <v>11</v>
      </c>
      <c r="F68" s="249"/>
      <c r="G68" s="250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1.7000000000000001E-4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160</v>
      </c>
      <c r="T68" s="228" t="s">
        <v>353</v>
      </c>
      <c r="U68" s="228">
        <v>2.9000000000000004</v>
      </c>
      <c r="V68" s="228">
        <f>ROUND(E68*U68,2)</f>
        <v>31.9</v>
      </c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167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45">
        <v>58</v>
      </c>
      <c r="B69" s="246" t="s">
        <v>545</v>
      </c>
      <c r="C69" s="255" t="s">
        <v>546</v>
      </c>
      <c r="D69" s="247" t="s">
        <v>530</v>
      </c>
      <c r="E69" s="248">
        <v>36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8.8000000000000009E-2</v>
      </c>
      <c r="Q69" s="228">
        <f>ROUND(E69*P69,2)</f>
        <v>3.17</v>
      </c>
      <c r="R69" s="228"/>
      <c r="S69" s="228" t="s">
        <v>160</v>
      </c>
      <c r="T69" s="228" t="s">
        <v>353</v>
      </c>
      <c r="U69" s="228">
        <v>0.69300000000000006</v>
      </c>
      <c r="V69" s="228">
        <f>ROUND(E69*U69,2)</f>
        <v>24.95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167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45">
        <v>59</v>
      </c>
      <c r="B70" s="246" t="s">
        <v>547</v>
      </c>
      <c r="C70" s="255" t="s">
        <v>548</v>
      </c>
      <c r="D70" s="247" t="s">
        <v>530</v>
      </c>
      <c r="E70" s="248">
        <v>1</v>
      </c>
      <c r="F70" s="249"/>
      <c r="G70" s="250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0</v>
      </c>
      <c r="O70" s="228">
        <f>ROUND(E70*N70,2)</f>
        <v>0</v>
      </c>
      <c r="P70" s="228">
        <v>2.4500000000000001E-2</v>
      </c>
      <c r="Q70" s="228">
        <f>ROUND(E70*P70,2)</f>
        <v>0.02</v>
      </c>
      <c r="R70" s="228"/>
      <c r="S70" s="228" t="s">
        <v>160</v>
      </c>
      <c r="T70" s="228" t="s">
        <v>353</v>
      </c>
      <c r="U70" s="228">
        <v>0.38300000000000001</v>
      </c>
      <c r="V70" s="228">
        <f>ROUND(E70*U70,2)</f>
        <v>0.38</v>
      </c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167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45">
        <v>60</v>
      </c>
      <c r="B71" s="246" t="s">
        <v>549</v>
      </c>
      <c r="C71" s="255" t="s">
        <v>550</v>
      </c>
      <c r="D71" s="247" t="s">
        <v>530</v>
      </c>
      <c r="E71" s="248">
        <v>2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2.3000000000000004E-3</v>
      </c>
      <c r="O71" s="228">
        <f>ROUND(E71*N71,2)</f>
        <v>0</v>
      </c>
      <c r="P71" s="228">
        <v>0</v>
      </c>
      <c r="Q71" s="228">
        <f>ROUND(E71*P71,2)</f>
        <v>0</v>
      </c>
      <c r="R71" s="228"/>
      <c r="S71" s="228" t="s">
        <v>160</v>
      </c>
      <c r="T71" s="228" t="s">
        <v>353</v>
      </c>
      <c r="U71" s="228">
        <v>0.38</v>
      </c>
      <c r="V71" s="228">
        <f>ROUND(E71*U71,2)</f>
        <v>0.76</v>
      </c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167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45">
        <v>61</v>
      </c>
      <c r="B72" s="246" t="s">
        <v>551</v>
      </c>
      <c r="C72" s="255" t="s">
        <v>552</v>
      </c>
      <c r="D72" s="247" t="s">
        <v>530</v>
      </c>
      <c r="E72" s="248">
        <v>35</v>
      </c>
      <c r="F72" s="249"/>
      <c r="G72" s="250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1E-3</v>
      </c>
      <c r="O72" s="228">
        <f>ROUND(E72*N72,2)</f>
        <v>0.04</v>
      </c>
      <c r="P72" s="228">
        <v>0</v>
      </c>
      <c r="Q72" s="228">
        <f>ROUND(E72*P72,2)</f>
        <v>0</v>
      </c>
      <c r="R72" s="228"/>
      <c r="S72" s="228" t="s">
        <v>160</v>
      </c>
      <c r="T72" s="228" t="s">
        <v>353</v>
      </c>
      <c r="U72" s="228">
        <v>0.63</v>
      </c>
      <c r="V72" s="228">
        <f>ROUND(E72*U72,2)</f>
        <v>22.05</v>
      </c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167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45">
        <v>62</v>
      </c>
      <c r="B73" s="246" t="s">
        <v>553</v>
      </c>
      <c r="C73" s="255" t="s">
        <v>554</v>
      </c>
      <c r="D73" s="247" t="s">
        <v>530</v>
      </c>
      <c r="E73" s="248">
        <v>10</v>
      </c>
      <c r="F73" s="249"/>
      <c r="G73" s="250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7.2000000000000005E-4</v>
      </c>
      <c r="O73" s="228">
        <f>ROUND(E73*N73,2)</f>
        <v>0.01</v>
      </c>
      <c r="P73" s="228">
        <v>0</v>
      </c>
      <c r="Q73" s="228">
        <f>ROUND(E73*P73,2)</f>
        <v>0</v>
      </c>
      <c r="R73" s="228"/>
      <c r="S73" s="228" t="s">
        <v>160</v>
      </c>
      <c r="T73" s="228" t="s">
        <v>353</v>
      </c>
      <c r="U73" s="228">
        <v>0.50600000000000001</v>
      </c>
      <c r="V73" s="228">
        <f>ROUND(E73*U73,2)</f>
        <v>5.0599999999999996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167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45">
        <v>63</v>
      </c>
      <c r="B74" s="246" t="s">
        <v>555</v>
      </c>
      <c r="C74" s="255" t="s">
        <v>556</v>
      </c>
      <c r="D74" s="247" t="s">
        <v>530</v>
      </c>
      <c r="E74" s="248">
        <v>12</v>
      </c>
      <c r="F74" s="249"/>
      <c r="G74" s="250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0</v>
      </c>
      <c r="O74" s="228">
        <f>ROUND(E74*N74,2)</f>
        <v>0</v>
      </c>
      <c r="P74" s="228">
        <v>9.2000000000000016E-3</v>
      </c>
      <c r="Q74" s="228">
        <f>ROUND(E74*P74,2)</f>
        <v>0.11</v>
      </c>
      <c r="R74" s="228"/>
      <c r="S74" s="228" t="s">
        <v>160</v>
      </c>
      <c r="T74" s="228" t="s">
        <v>353</v>
      </c>
      <c r="U74" s="228">
        <v>0.46500000000000002</v>
      </c>
      <c r="V74" s="228">
        <f>ROUND(E74*U74,2)</f>
        <v>5.58</v>
      </c>
      <c r="W74" s="22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167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45">
        <v>64</v>
      </c>
      <c r="B75" s="246" t="s">
        <v>557</v>
      </c>
      <c r="C75" s="255" t="s">
        <v>558</v>
      </c>
      <c r="D75" s="247" t="s">
        <v>530</v>
      </c>
      <c r="E75" s="248">
        <v>3</v>
      </c>
      <c r="F75" s="249"/>
      <c r="G75" s="250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1.4440000000000001E-2</v>
      </c>
      <c r="O75" s="228">
        <f>ROUND(E75*N75,2)</f>
        <v>0.04</v>
      </c>
      <c r="P75" s="228">
        <v>0</v>
      </c>
      <c r="Q75" s="228">
        <f>ROUND(E75*P75,2)</f>
        <v>0</v>
      </c>
      <c r="R75" s="228"/>
      <c r="S75" s="228" t="s">
        <v>160</v>
      </c>
      <c r="T75" s="228" t="s">
        <v>353</v>
      </c>
      <c r="U75" s="228">
        <v>1.25</v>
      </c>
      <c r="V75" s="228">
        <f>ROUND(E75*U75,2)</f>
        <v>3.75</v>
      </c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167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45">
        <v>65</v>
      </c>
      <c r="B76" s="246" t="s">
        <v>559</v>
      </c>
      <c r="C76" s="255" t="s">
        <v>560</v>
      </c>
      <c r="D76" s="247" t="s">
        <v>130</v>
      </c>
      <c r="E76" s="248">
        <v>2</v>
      </c>
      <c r="F76" s="249"/>
      <c r="G76" s="250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8">
        <v>2.5800000000000003E-3</v>
      </c>
      <c r="O76" s="228">
        <f>ROUND(E76*N76,2)</f>
        <v>0.01</v>
      </c>
      <c r="P76" s="228">
        <v>0</v>
      </c>
      <c r="Q76" s="228">
        <f>ROUND(E76*P76,2)</f>
        <v>0</v>
      </c>
      <c r="R76" s="228"/>
      <c r="S76" s="228" t="s">
        <v>160</v>
      </c>
      <c r="T76" s="228" t="s">
        <v>353</v>
      </c>
      <c r="U76" s="228">
        <v>3.9810000000000003</v>
      </c>
      <c r="V76" s="228">
        <f>ROUND(E76*U76,2)</f>
        <v>7.96</v>
      </c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167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>
      <c r="A77" s="245">
        <v>66</v>
      </c>
      <c r="B77" s="246" t="s">
        <v>561</v>
      </c>
      <c r="C77" s="255" t="s">
        <v>562</v>
      </c>
      <c r="D77" s="247" t="s">
        <v>130</v>
      </c>
      <c r="E77" s="248">
        <v>48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1E-3</v>
      </c>
      <c r="O77" s="228">
        <f>ROUND(E77*N77,2)</f>
        <v>0.05</v>
      </c>
      <c r="P77" s="228">
        <v>0</v>
      </c>
      <c r="Q77" s="228">
        <f>ROUND(E77*P77,2)</f>
        <v>0</v>
      </c>
      <c r="R77" s="228"/>
      <c r="S77" s="228" t="s">
        <v>160</v>
      </c>
      <c r="T77" s="228" t="s">
        <v>353</v>
      </c>
      <c r="U77" s="228">
        <v>0.44500000000000001</v>
      </c>
      <c r="V77" s="228">
        <f>ROUND(E77*U77,2)</f>
        <v>21.36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167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22.5" outlineLevel="1">
      <c r="A78" s="245">
        <v>67</v>
      </c>
      <c r="B78" s="246" t="s">
        <v>563</v>
      </c>
      <c r="C78" s="255" t="s">
        <v>564</v>
      </c>
      <c r="D78" s="247" t="s">
        <v>130</v>
      </c>
      <c r="E78" s="248">
        <v>12</v>
      </c>
      <c r="F78" s="249"/>
      <c r="G78" s="250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1.6400000000000002E-3</v>
      </c>
      <c r="O78" s="228">
        <f>ROUND(E78*N78,2)</f>
        <v>0.02</v>
      </c>
      <c r="P78" s="228">
        <v>0</v>
      </c>
      <c r="Q78" s="228">
        <f>ROUND(E78*P78,2)</f>
        <v>0</v>
      </c>
      <c r="R78" s="228"/>
      <c r="S78" s="228" t="s">
        <v>160</v>
      </c>
      <c r="T78" s="228" t="s">
        <v>353</v>
      </c>
      <c r="U78" s="228">
        <v>0.48500000000000004</v>
      </c>
      <c r="V78" s="228">
        <f>ROUND(E78*U78,2)</f>
        <v>5.82</v>
      </c>
      <c r="W78" s="22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167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outlineLevel="1">
      <c r="A79" s="245">
        <v>68</v>
      </c>
      <c r="B79" s="246" t="s">
        <v>565</v>
      </c>
      <c r="C79" s="255" t="s">
        <v>566</v>
      </c>
      <c r="D79" s="247" t="s">
        <v>130</v>
      </c>
      <c r="E79" s="248">
        <v>24</v>
      </c>
      <c r="F79" s="249"/>
      <c r="G79" s="250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2.3000000000000004E-3</v>
      </c>
      <c r="O79" s="228">
        <f>ROUND(E79*N79,2)</f>
        <v>0.06</v>
      </c>
      <c r="P79" s="228">
        <v>0</v>
      </c>
      <c r="Q79" s="228">
        <f>ROUND(E79*P79,2)</f>
        <v>0</v>
      </c>
      <c r="R79" s="228"/>
      <c r="S79" s="228" t="s">
        <v>160</v>
      </c>
      <c r="T79" s="228" t="s">
        <v>353</v>
      </c>
      <c r="U79" s="228">
        <v>0.51500000000000001</v>
      </c>
      <c r="V79" s="228">
        <f>ROUND(E79*U79,2)</f>
        <v>12.36</v>
      </c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167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45">
        <v>69</v>
      </c>
      <c r="B80" s="246" t="s">
        <v>567</v>
      </c>
      <c r="C80" s="255" t="s">
        <v>568</v>
      </c>
      <c r="D80" s="247" t="s">
        <v>130</v>
      </c>
      <c r="E80" s="248">
        <v>2</v>
      </c>
      <c r="F80" s="249"/>
      <c r="G80" s="250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1.8000000000000002E-3</v>
      </c>
      <c r="O80" s="228">
        <f>ROUND(E80*N80,2)</f>
        <v>0</v>
      </c>
      <c r="P80" s="228">
        <v>0</v>
      </c>
      <c r="Q80" s="228">
        <f>ROUND(E80*P80,2)</f>
        <v>0</v>
      </c>
      <c r="R80" s="228"/>
      <c r="S80" s="228" t="s">
        <v>160</v>
      </c>
      <c r="T80" s="228" t="s">
        <v>353</v>
      </c>
      <c r="U80" s="228">
        <v>0.53500000000000003</v>
      </c>
      <c r="V80" s="228">
        <f>ROUND(E80*U80,2)</f>
        <v>1.07</v>
      </c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167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45">
        <v>70</v>
      </c>
      <c r="B81" s="246" t="s">
        <v>569</v>
      </c>
      <c r="C81" s="255" t="s">
        <v>570</v>
      </c>
      <c r="D81" s="247" t="s">
        <v>530</v>
      </c>
      <c r="E81" s="248">
        <v>74</v>
      </c>
      <c r="F81" s="249"/>
      <c r="G81" s="250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0</v>
      </c>
      <c r="O81" s="228">
        <f>ROUND(E81*N81,2)</f>
        <v>0</v>
      </c>
      <c r="P81" s="228">
        <v>8.6000000000000009E-4</v>
      </c>
      <c r="Q81" s="228">
        <f>ROUND(E81*P81,2)</f>
        <v>0.06</v>
      </c>
      <c r="R81" s="228"/>
      <c r="S81" s="228" t="s">
        <v>160</v>
      </c>
      <c r="T81" s="228" t="s">
        <v>353</v>
      </c>
      <c r="U81" s="228">
        <v>0.222</v>
      </c>
      <c r="V81" s="228">
        <f>ROUND(E81*U81,2)</f>
        <v>16.43</v>
      </c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167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22.5" outlineLevel="1">
      <c r="A82" s="245">
        <v>71</v>
      </c>
      <c r="B82" s="246" t="s">
        <v>571</v>
      </c>
      <c r="C82" s="255" t="s">
        <v>572</v>
      </c>
      <c r="D82" s="247" t="s">
        <v>130</v>
      </c>
      <c r="E82" s="248">
        <v>36</v>
      </c>
      <c r="F82" s="249"/>
      <c r="G82" s="250">
        <f>ROUND(E82*F82,2)</f>
        <v>0</v>
      </c>
      <c r="H82" s="229"/>
      <c r="I82" s="228">
        <f>ROUND(E82*H82,2)</f>
        <v>0</v>
      </c>
      <c r="J82" s="229"/>
      <c r="K82" s="228">
        <f>ROUND(E82*J82,2)</f>
        <v>0</v>
      </c>
      <c r="L82" s="228">
        <v>21</v>
      </c>
      <c r="M82" s="228">
        <f>G82*(1+L82/100)</f>
        <v>0</v>
      </c>
      <c r="N82" s="228">
        <v>1.5200000000000001E-3</v>
      </c>
      <c r="O82" s="228">
        <f>ROUND(E82*N82,2)</f>
        <v>0.05</v>
      </c>
      <c r="P82" s="228">
        <v>0</v>
      </c>
      <c r="Q82" s="228">
        <f>ROUND(E82*P82,2)</f>
        <v>0</v>
      </c>
      <c r="R82" s="228"/>
      <c r="S82" s="228" t="s">
        <v>160</v>
      </c>
      <c r="T82" s="228" t="s">
        <v>353</v>
      </c>
      <c r="U82" s="228">
        <v>0.58700000000000008</v>
      </c>
      <c r="V82" s="228">
        <f>ROUND(E82*U82,2)</f>
        <v>21.13</v>
      </c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167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45">
        <v>72</v>
      </c>
      <c r="B83" s="246" t="s">
        <v>573</v>
      </c>
      <c r="C83" s="255" t="s">
        <v>574</v>
      </c>
      <c r="D83" s="247" t="s">
        <v>130</v>
      </c>
      <c r="E83" s="248">
        <v>36</v>
      </c>
      <c r="F83" s="249"/>
      <c r="G83" s="250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8">
        <v>0</v>
      </c>
      <c r="O83" s="228">
        <f>ROUND(E83*N83,2)</f>
        <v>0</v>
      </c>
      <c r="P83" s="228">
        <v>2.2500000000000003E-3</v>
      </c>
      <c r="Q83" s="228">
        <f>ROUND(E83*P83,2)</f>
        <v>0.08</v>
      </c>
      <c r="R83" s="228"/>
      <c r="S83" s="228" t="s">
        <v>160</v>
      </c>
      <c r="T83" s="228" t="s">
        <v>353</v>
      </c>
      <c r="U83" s="228">
        <v>0.40700000000000003</v>
      </c>
      <c r="V83" s="228">
        <f>ROUND(E83*U83,2)</f>
        <v>14.65</v>
      </c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167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45">
        <v>73</v>
      </c>
      <c r="B84" s="246" t="s">
        <v>575</v>
      </c>
      <c r="C84" s="255" t="s">
        <v>576</v>
      </c>
      <c r="D84" s="247" t="s">
        <v>530</v>
      </c>
      <c r="E84" s="248">
        <v>35</v>
      </c>
      <c r="F84" s="249"/>
      <c r="G84" s="250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1.4500000000000001E-2</v>
      </c>
      <c r="O84" s="228">
        <f>ROUND(E84*N84,2)</f>
        <v>0.51</v>
      </c>
      <c r="P84" s="228">
        <v>0</v>
      </c>
      <c r="Q84" s="228">
        <f>ROUND(E84*P84,2)</f>
        <v>0</v>
      </c>
      <c r="R84" s="228"/>
      <c r="S84" s="228" t="s">
        <v>160</v>
      </c>
      <c r="T84" s="228" t="s">
        <v>353</v>
      </c>
      <c r="U84" s="228">
        <v>1.9000000000000001</v>
      </c>
      <c r="V84" s="228">
        <f>ROUND(E84*U84,2)</f>
        <v>66.5</v>
      </c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167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45">
        <v>74</v>
      </c>
      <c r="B85" s="246" t="s">
        <v>577</v>
      </c>
      <c r="C85" s="255" t="s">
        <v>578</v>
      </c>
      <c r="D85" s="247" t="s">
        <v>365</v>
      </c>
      <c r="E85" s="248">
        <v>2</v>
      </c>
      <c r="F85" s="249"/>
      <c r="G85" s="250">
        <f>ROUND(E85*F85,2)</f>
        <v>0</v>
      </c>
      <c r="H85" s="229"/>
      <c r="I85" s="228">
        <f>ROUND(E85*H85,2)</f>
        <v>0</v>
      </c>
      <c r="J85" s="229"/>
      <c r="K85" s="228">
        <f>ROUND(E85*J85,2)</f>
        <v>0</v>
      </c>
      <c r="L85" s="228">
        <v>21</v>
      </c>
      <c r="M85" s="228">
        <f>G85*(1+L85/100)</f>
        <v>0</v>
      </c>
      <c r="N85" s="228">
        <v>0</v>
      </c>
      <c r="O85" s="228">
        <f>ROUND(E85*N85,2)</f>
        <v>0</v>
      </c>
      <c r="P85" s="228">
        <v>0</v>
      </c>
      <c r="Q85" s="228">
        <f>ROUND(E85*P85,2)</f>
        <v>0</v>
      </c>
      <c r="R85" s="228"/>
      <c r="S85" s="228" t="s">
        <v>166</v>
      </c>
      <c r="T85" s="228" t="s">
        <v>161</v>
      </c>
      <c r="U85" s="228">
        <v>0</v>
      </c>
      <c r="V85" s="228">
        <f>ROUND(E85*U85,2)</f>
        <v>0</v>
      </c>
      <c r="W85" s="22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167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45">
        <v>75</v>
      </c>
      <c r="B86" s="246" t="s">
        <v>579</v>
      </c>
      <c r="C86" s="255" t="s">
        <v>580</v>
      </c>
      <c r="D86" s="247" t="s">
        <v>130</v>
      </c>
      <c r="E86" s="248">
        <v>10</v>
      </c>
      <c r="F86" s="249"/>
      <c r="G86" s="250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6.5000000000000006E-3</v>
      </c>
      <c r="O86" s="228">
        <f>ROUND(E86*N86,2)</f>
        <v>7.0000000000000007E-2</v>
      </c>
      <c r="P86" s="228">
        <v>0</v>
      </c>
      <c r="Q86" s="228">
        <f>ROUND(E86*P86,2)</f>
        <v>0</v>
      </c>
      <c r="R86" s="228" t="s">
        <v>464</v>
      </c>
      <c r="S86" s="228" t="s">
        <v>160</v>
      </c>
      <c r="T86" s="228" t="s">
        <v>353</v>
      </c>
      <c r="U86" s="228">
        <v>0</v>
      </c>
      <c r="V86" s="228">
        <f>ROUND(E86*U86,2)</f>
        <v>0</v>
      </c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366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45">
        <v>76</v>
      </c>
      <c r="B87" s="246" t="s">
        <v>581</v>
      </c>
      <c r="C87" s="255" t="s">
        <v>582</v>
      </c>
      <c r="D87" s="247" t="s">
        <v>130</v>
      </c>
      <c r="E87" s="248">
        <v>2</v>
      </c>
      <c r="F87" s="249"/>
      <c r="G87" s="250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8">
        <v>9.0000000000000011E-3</v>
      </c>
      <c r="O87" s="228">
        <f>ROUND(E87*N87,2)</f>
        <v>0.02</v>
      </c>
      <c r="P87" s="228">
        <v>0</v>
      </c>
      <c r="Q87" s="228">
        <f>ROUND(E87*P87,2)</f>
        <v>0</v>
      </c>
      <c r="R87" s="228" t="s">
        <v>464</v>
      </c>
      <c r="S87" s="228" t="s">
        <v>160</v>
      </c>
      <c r="T87" s="228" t="s">
        <v>353</v>
      </c>
      <c r="U87" s="228">
        <v>0</v>
      </c>
      <c r="V87" s="228">
        <f>ROUND(E87*U87,2)</f>
        <v>0</v>
      </c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366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45">
        <v>77</v>
      </c>
      <c r="B88" s="246" t="s">
        <v>583</v>
      </c>
      <c r="C88" s="255" t="s">
        <v>584</v>
      </c>
      <c r="D88" s="247" t="s">
        <v>130</v>
      </c>
      <c r="E88" s="248">
        <v>1</v>
      </c>
      <c r="F88" s="249"/>
      <c r="G88" s="250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8">
        <v>1.3000000000000001E-2</v>
      </c>
      <c r="O88" s="228">
        <f>ROUND(E88*N88,2)</f>
        <v>0.01</v>
      </c>
      <c r="P88" s="228">
        <v>0</v>
      </c>
      <c r="Q88" s="228">
        <f>ROUND(E88*P88,2)</f>
        <v>0</v>
      </c>
      <c r="R88" s="228" t="s">
        <v>464</v>
      </c>
      <c r="S88" s="228" t="s">
        <v>160</v>
      </c>
      <c r="T88" s="228" t="s">
        <v>353</v>
      </c>
      <c r="U88" s="228">
        <v>0</v>
      </c>
      <c r="V88" s="228">
        <f>ROUND(E88*U88,2)</f>
        <v>0</v>
      </c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366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39">
        <v>78</v>
      </c>
      <c r="B89" s="240" t="s">
        <v>585</v>
      </c>
      <c r="C89" s="253" t="s">
        <v>586</v>
      </c>
      <c r="D89" s="241" t="s">
        <v>130</v>
      </c>
      <c r="E89" s="242">
        <v>12</v>
      </c>
      <c r="F89" s="243"/>
      <c r="G89" s="244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1.1000000000000001E-2</v>
      </c>
      <c r="O89" s="228">
        <f>ROUND(E89*N89,2)</f>
        <v>0.13</v>
      </c>
      <c r="P89" s="228">
        <v>0</v>
      </c>
      <c r="Q89" s="228">
        <f>ROUND(E89*P89,2)</f>
        <v>0</v>
      </c>
      <c r="R89" s="228" t="s">
        <v>464</v>
      </c>
      <c r="S89" s="228" t="s">
        <v>160</v>
      </c>
      <c r="T89" s="228" t="s">
        <v>353</v>
      </c>
      <c r="U89" s="228">
        <v>0</v>
      </c>
      <c r="V89" s="228">
        <f>ROUND(E89*U89,2)</f>
        <v>0</v>
      </c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366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22.5" outlineLevel="1">
      <c r="A90" s="225">
        <v>79</v>
      </c>
      <c r="B90" s="226" t="s">
        <v>587</v>
      </c>
      <c r="C90" s="264" t="s">
        <v>588</v>
      </c>
      <c r="D90" s="227" t="s">
        <v>0</v>
      </c>
      <c r="E90" s="263"/>
      <c r="F90" s="229"/>
      <c r="G90" s="228">
        <f>ROUND(E90*F90,2)</f>
        <v>0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0</v>
      </c>
      <c r="N90" s="228">
        <v>0</v>
      </c>
      <c r="O90" s="228">
        <f>ROUND(E90*N90,2)</f>
        <v>0</v>
      </c>
      <c r="P90" s="228">
        <v>0</v>
      </c>
      <c r="Q90" s="228">
        <f>ROUND(E90*P90,2)</f>
        <v>0</v>
      </c>
      <c r="R90" s="228"/>
      <c r="S90" s="228" t="s">
        <v>160</v>
      </c>
      <c r="T90" s="228" t="s">
        <v>353</v>
      </c>
      <c r="U90" s="228">
        <v>0</v>
      </c>
      <c r="V90" s="228">
        <f>ROUND(E90*U90,2)</f>
        <v>0</v>
      </c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385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>
      <c r="A91" s="233" t="s">
        <v>126</v>
      </c>
      <c r="B91" s="234" t="s">
        <v>84</v>
      </c>
      <c r="C91" s="252" t="s">
        <v>85</v>
      </c>
      <c r="D91" s="235"/>
      <c r="E91" s="236"/>
      <c r="F91" s="237"/>
      <c r="G91" s="238">
        <f>SUMIF(AG92:AG98,"&lt;&gt;NOR",G92:G98)</f>
        <v>0</v>
      </c>
      <c r="H91" s="232"/>
      <c r="I91" s="232">
        <f>SUM(I92:I98)</f>
        <v>0</v>
      </c>
      <c r="J91" s="232"/>
      <c r="K91" s="232">
        <f>SUM(K92:K98)</f>
        <v>0</v>
      </c>
      <c r="L91" s="232"/>
      <c r="M91" s="232">
        <f>SUM(M92:M98)</f>
        <v>0</v>
      </c>
      <c r="N91" s="232"/>
      <c r="O91" s="232">
        <f>SUM(O92:O98)</f>
        <v>0.11</v>
      </c>
      <c r="P91" s="232"/>
      <c r="Q91" s="232">
        <f>SUM(Q92:Q98)</f>
        <v>0</v>
      </c>
      <c r="R91" s="232"/>
      <c r="S91" s="232"/>
      <c r="T91" s="232"/>
      <c r="U91" s="232"/>
      <c r="V91" s="232">
        <f>SUM(V92:V98)</f>
        <v>38.559999999999995</v>
      </c>
      <c r="W91" s="232"/>
      <c r="AG91" t="s">
        <v>127</v>
      </c>
    </row>
    <row r="92" spans="1:60" outlineLevel="1">
      <c r="A92" s="245">
        <v>80</v>
      </c>
      <c r="B92" s="246" t="s">
        <v>589</v>
      </c>
      <c r="C92" s="255" t="s">
        <v>590</v>
      </c>
      <c r="D92" s="247" t="s">
        <v>130</v>
      </c>
      <c r="E92" s="248">
        <v>6</v>
      </c>
      <c r="F92" s="249"/>
      <c r="G92" s="250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8.4000000000000003E-4</v>
      </c>
      <c r="O92" s="228">
        <f>ROUND(E92*N92,2)</f>
        <v>0.01</v>
      </c>
      <c r="P92" s="228">
        <v>0</v>
      </c>
      <c r="Q92" s="228">
        <f>ROUND(E92*P92,2)</f>
        <v>0</v>
      </c>
      <c r="R92" s="228"/>
      <c r="S92" s="228" t="s">
        <v>160</v>
      </c>
      <c r="T92" s="228" t="s">
        <v>353</v>
      </c>
      <c r="U92" s="228">
        <v>0.20700000000000002</v>
      </c>
      <c r="V92" s="228">
        <f>ROUND(E92*U92,2)</f>
        <v>1.24</v>
      </c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167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45">
        <v>81</v>
      </c>
      <c r="B93" s="246" t="s">
        <v>591</v>
      </c>
      <c r="C93" s="255" t="s">
        <v>592</v>
      </c>
      <c r="D93" s="247" t="s">
        <v>130</v>
      </c>
      <c r="E93" s="248">
        <v>7</v>
      </c>
      <c r="F93" s="249"/>
      <c r="G93" s="250">
        <f>ROUND(E93*F93,2)</f>
        <v>0</v>
      </c>
      <c r="H93" s="229"/>
      <c r="I93" s="228">
        <f>ROUND(E93*H93,2)</f>
        <v>0</v>
      </c>
      <c r="J93" s="229"/>
      <c r="K93" s="228">
        <f>ROUND(E93*J93,2)</f>
        <v>0</v>
      </c>
      <c r="L93" s="228">
        <v>21</v>
      </c>
      <c r="M93" s="228">
        <f>G93*(1+L93/100)</f>
        <v>0</v>
      </c>
      <c r="N93" s="228">
        <v>1.3600000000000001E-3</v>
      </c>
      <c r="O93" s="228">
        <f>ROUND(E93*N93,2)</f>
        <v>0.01</v>
      </c>
      <c r="P93" s="228">
        <v>0</v>
      </c>
      <c r="Q93" s="228">
        <f>ROUND(E93*P93,2)</f>
        <v>0</v>
      </c>
      <c r="R93" s="228"/>
      <c r="S93" s="228" t="s">
        <v>160</v>
      </c>
      <c r="T93" s="228" t="s">
        <v>353</v>
      </c>
      <c r="U93" s="228">
        <v>0.22700000000000001</v>
      </c>
      <c r="V93" s="228">
        <f>ROUND(E93*U93,2)</f>
        <v>1.59</v>
      </c>
      <c r="W93" s="22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167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45">
        <v>82</v>
      </c>
      <c r="B94" s="246" t="s">
        <v>593</v>
      </c>
      <c r="C94" s="255" t="s">
        <v>594</v>
      </c>
      <c r="D94" s="247" t="s">
        <v>130</v>
      </c>
      <c r="E94" s="248">
        <v>102</v>
      </c>
      <c r="F94" s="249"/>
      <c r="G94" s="250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8">
        <v>3.7000000000000005E-4</v>
      </c>
      <c r="O94" s="228">
        <f>ROUND(E94*N94,2)</f>
        <v>0.04</v>
      </c>
      <c r="P94" s="228">
        <v>0</v>
      </c>
      <c r="Q94" s="228">
        <f>ROUND(E94*P94,2)</f>
        <v>0</v>
      </c>
      <c r="R94" s="228"/>
      <c r="S94" s="228" t="s">
        <v>160</v>
      </c>
      <c r="T94" s="228" t="s">
        <v>353</v>
      </c>
      <c r="U94" s="228">
        <v>0.20700000000000002</v>
      </c>
      <c r="V94" s="228">
        <f>ROUND(E94*U94,2)</f>
        <v>21.11</v>
      </c>
      <c r="W94" s="22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167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45">
        <v>83</v>
      </c>
      <c r="B95" s="246" t="s">
        <v>595</v>
      </c>
      <c r="C95" s="255" t="s">
        <v>596</v>
      </c>
      <c r="D95" s="247" t="s">
        <v>130</v>
      </c>
      <c r="E95" s="248">
        <v>6</v>
      </c>
      <c r="F95" s="249"/>
      <c r="G95" s="250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6.600000000000001E-4</v>
      </c>
      <c r="O95" s="228">
        <f>ROUND(E95*N95,2)</f>
        <v>0</v>
      </c>
      <c r="P95" s="228">
        <v>0</v>
      </c>
      <c r="Q95" s="228">
        <f>ROUND(E95*P95,2)</f>
        <v>0</v>
      </c>
      <c r="R95" s="228"/>
      <c r="S95" s="228" t="s">
        <v>160</v>
      </c>
      <c r="T95" s="228" t="s">
        <v>353</v>
      </c>
      <c r="U95" s="228">
        <v>0.22700000000000001</v>
      </c>
      <c r="V95" s="228">
        <f>ROUND(E95*U95,2)</f>
        <v>1.36</v>
      </c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167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45">
        <v>84</v>
      </c>
      <c r="B96" s="246" t="s">
        <v>597</v>
      </c>
      <c r="C96" s="255" t="s">
        <v>598</v>
      </c>
      <c r="D96" s="247" t="s">
        <v>130</v>
      </c>
      <c r="E96" s="248">
        <v>19</v>
      </c>
      <c r="F96" s="249"/>
      <c r="G96" s="250">
        <f>ROUND(E96*F96,2)</f>
        <v>0</v>
      </c>
      <c r="H96" s="229"/>
      <c r="I96" s="228">
        <f>ROUND(E96*H96,2)</f>
        <v>0</v>
      </c>
      <c r="J96" s="229"/>
      <c r="K96" s="228">
        <f>ROUND(E96*J96,2)</f>
        <v>0</v>
      </c>
      <c r="L96" s="228">
        <v>21</v>
      </c>
      <c r="M96" s="228">
        <f>G96*(1+L96/100)</f>
        <v>0</v>
      </c>
      <c r="N96" s="228">
        <v>1.0200000000000001E-3</v>
      </c>
      <c r="O96" s="228">
        <f>ROUND(E96*N96,2)</f>
        <v>0.02</v>
      </c>
      <c r="P96" s="228">
        <v>0</v>
      </c>
      <c r="Q96" s="228">
        <f>ROUND(E96*P96,2)</f>
        <v>0</v>
      </c>
      <c r="R96" s="228"/>
      <c r="S96" s="228" t="s">
        <v>160</v>
      </c>
      <c r="T96" s="228" t="s">
        <v>353</v>
      </c>
      <c r="U96" s="228">
        <v>0.26900000000000002</v>
      </c>
      <c r="V96" s="228">
        <f>ROUND(E96*U96,2)</f>
        <v>5.1100000000000003</v>
      </c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167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45">
        <v>85</v>
      </c>
      <c r="B97" s="246" t="s">
        <v>599</v>
      </c>
      <c r="C97" s="255" t="s">
        <v>600</v>
      </c>
      <c r="D97" s="247" t="s">
        <v>130</v>
      </c>
      <c r="E97" s="248">
        <v>14</v>
      </c>
      <c r="F97" s="249"/>
      <c r="G97" s="250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8">
        <v>1.3600000000000001E-3</v>
      </c>
      <c r="O97" s="228">
        <f>ROUND(E97*N97,2)</f>
        <v>0.02</v>
      </c>
      <c r="P97" s="228">
        <v>0</v>
      </c>
      <c r="Q97" s="228">
        <f>ROUND(E97*P97,2)</f>
        <v>0</v>
      </c>
      <c r="R97" s="228"/>
      <c r="S97" s="228" t="s">
        <v>160</v>
      </c>
      <c r="T97" s="228" t="s">
        <v>353</v>
      </c>
      <c r="U97" s="228">
        <v>0.35100000000000003</v>
      </c>
      <c r="V97" s="228">
        <f>ROUND(E97*U97,2)</f>
        <v>4.91</v>
      </c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167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45">
        <v>86</v>
      </c>
      <c r="B98" s="246" t="s">
        <v>601</v>
      </c>
      <c r="C98" s="255" t="s">
        <v>602</v>
      </c>
      <c r="D98" s="247" t="s">
        <v>130</v>
      </c>
      <c r="E98" s="248">
        <v>39</v>
      </c>
      <c r="F98" s="249"/>
      <c r="G98" s="250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8">
        <v>1.9000000000000001E-4</v>
      </c>
      <c r="O98" s="228">
        <f>ROUND(E98*N98,2)</f>
        <v>0.01</v>
      </c>
      <c r="P98" s="228">
        <v>0</v>
      </c>
      <c r="Q98" s="228">
        <f>ROUND(E98*P98,2)</f>
        <v>0</v>
      </c>
      <c r="R98" s="228"/>
      <c r="S98" s="228" t="s">
        <v>160</v>
      </c>
      <c r="T98" s="228" t="s">
        <v>353</v>
      </c>
      <c r="U98" s="228">
        <v>8.3000000000000004E-2</v>
      </c>
      <c r="V98" s="228">
        <f>ROUND(E98*U98,2)</f>
        <v>3.24</v>
      </c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167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>
      <c r="A99" s="233" t="s">
        <v>126</v>
      </c>
      <c r="B99" s="234" t="s">
        <v>101</v>
      </c>
      <c r="C99" s="252" t="s">
        <v>30</v>
      </c>
      <c r="D99" s="235"/>
      <c r="E99" s="236"/>
      <c r="F99" s="237"/>
      <c r="G99" s="238">
        <f>SUMIF(AG100:AG100,"&lt;&gt;NOR",G100:G100)</f>
        <v>0</v>
      </c>
      <c r="H99" s="232"/>
      <c r="I99" s="232">
        <f>SUM(I100:I100)</f>
        <v>0</v>
      </c>
      <c r="J99" s="232"/>
      <c r="K99" s="232">
        <f>SUM(K100:K100)</f>
        <v>0</v>
      </c>
      <c r="L99" s="232"/>
      <c r="M99" s="232">
        <f>SUM(M100:M100)</f>
        <v>0</v>
      </c>
      <c r="N99" s="232"/>
      <c r="O99" s="232">
        <f>SUM(O100:O100)</f>
        <v>0</v>
      </c>
      <c r="P99" s="232"/>
      <c r="Q99" s="232">
        <f>SUM(Q100:Q100)</f>
        <v>0</v>
      </c>
      <c r="R99" s="232"/>
      <c r="S99" s="232"/>
      <c r="T99" s="232"/>
      <c r="U99" s="232"/>
      <c r="V99" s="232">
        <f>SUM(V100:V100)</f>
        <v>0</v>
      </c>
      <c r="W99" s="232"/>
      <c r="AG99" t="s">
        <v>127</v>
      </c>
    </row>
    <row r="100" spans="1:60" outlineLevel="1">
      <c r="A100" s="239">
        <v>87</v>
      </c>
      <c r="B100" s="240" t="s">
        <v>157</v>
      </c>
      <c r="C100" s="253" t="s">
        <v>158</v>
      </c>
      <c r="D100" s="241" t="s">
        <v>159</v>
      </c>
      <c r="E100" s="242">
        <v>1</v>
      </c>
      <c r="F100" s="243"/>
      <c r="G100" s="244">
        <f>ROUND(E100*F100,2)</f>
        <v>0</v>
      </c>
      <c r="H100" s="229"/>
      <c r="I100" s="228">
        <f>ROUND(E100*H100,2)</f>
        <v>0</v>
      </c>
      <c r="J100" s="229"/>
      <c r="K100" s="228">
        <f>ROUND(E100*J100,2)</f>
        <v>0</v>
      </c>
      <c r="L100" s="228">
        <v>21</v>
      </c>
      <c r="M100" s="228">
        <f>G100*(1+L100/100)</f>
        <v>0</v>
      </c>
      <c r="N100" s="228">
        <v>0</v>
      </c>
      <c r="O100" s="228">
        <f>ROUND(E100*N100,2)</f>
        <v>0</v>
      </c>
      <c r="P100" s="228">
        <v>0</v>
      </c>
      <c r="Q100" s="228">
        <f>ROUND(E100*P100,2)</f>
        <v>0</v>
      </c>
      <c r="R100" s="228"/>
      <c r="S100" s="228" t="s">
        <v>160</v>
      </c>
      <c r="T100" s="228" t="s">
        <v>161</v>
      </c>
      <c r="U100" s="228">
        <v>0</v>
      </c>
      <c r="V100" s="228">
        <f>ROUND(E100*U100,2)</f>
        <v>0</v>
      </c>
      <c r="W100" s="22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162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>
      <c r="A101" s="5"/>
      <c r="B101" s="6"/>
      <c r="C101" s="256"/>
      <c r="D101" s="8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AE101">
        <v>15</v>
      </c>
      <c r="AF101">
        <v>21</v>
      </c>
    </row>
    <row r="102" spans="1:60">
      <c r="A102" s="211"/>
      <c r="B102" s="212" t="s">
        <v>31</v>
      </c>
      <c r="C102" s="257"/>
      <c r="D102" s="213"/>
      <c r="E102" s="214"/>
      <c r="F102" s="214"/>
      <c r="G102" s="251">
        <f>G8+G13+G31+G59+G91+G99</f>
        <v>0</v>
      </c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AE102">
        <f>SUMIF(L7:L100,AE101,G7:G100)</f>
        <v>0</v>
      </c>
      <c r="AF102">
        <f>SUMIF(L7:L100,AF101,G7:G100)</f>
        <v>0</v>
      </c>
      <c r="AG102" t="s">
        <v>334</v>
      </c>
    </row>
    <row r="103" spans="1:60">
      <c r="A103" s="5"/>
      <c r="B103" s="6"/>
      <c r="C103" s="256"/>
      <c r="D103" s="8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60">
      <c r="A104" s="5"/>
      <c r="B104" s="6"/>
      <c r="C104" s="256"/>
      <c r="D104" s="8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60">
      <c r="A105" s="215" t="s">
        <v>335</v>
      </c>
      <c r="B105" s="215"/>
      <c r="C105" s="258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60">
      <c r="A106" s="216"/>
      <c r="B106" s="217"/>
      <c r="C106" s="259"/>
      <c r="D106" s="217"/>
      <c r="E106" s="217"/>
      <c r="F106" s="217"/>
      <c r="G106" s="218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G106" t="s">
        <v>336</v>
      </c>
    </row>
    <row r="107" spans="1:60">
      <c r="A107" s="219"/>
      <c r="B107" s="220"/>
      <c r="C107" s="260"/>
      <c r="D107" s="220"/>
      <c r="E107" s="220"/>
      <c r="F107" s="220"/>
      <c r="G107" s="221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>
      <c r="A108" s="219"/>
      <c r="B108" s="220"/>
      <c r="C108" s="260"/>
      <c r="D108" s="220"/>
      <c r="E108" s="220"/>
      <c r="F108" s="220"/>
      <c r="G108" s="221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>
      <c r="A109" s="219"/>
      <c r="B109" s="220"/>
      <c r="C109" s="260"/>
      <c r="D109" s="220"/>
      <c r="E109" s="220"/>
      <c r="F109" s="220"/>
      <c r="G109" s="221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>
      <c r="A110" s="222"/>
      <c r="B110" s="223"/>
      <c r="C110" s="261"/>
      <c r="D110" s="223"/>
      <c r="E110" s="223"/>
      <c r="F110" s="223"/>
      <c r="G110" s="224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60">
      <c r="A111" s="5"/>
      <c r="B111" s="6"/>
      <c r="C111" s="256"/>
      <c r="D111" s="8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>
      <c r="C112" s="262"/>
      <c r="D112" s="192"/>
      <c r="AG112" t="s">
        <v>337</v>
      </c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105:C105"/>
    <mergeCell ref="A106:G11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54</v>
      </c>
      <c r="C4" s="200" t="s">
        <v>55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96</v>
      </c>
      <c r="C8" s="252" t="s">
        <v>97</v>
      </c>
      <c r="D8" s="235"/>
      <c r="E8" s="236"/>
      <c r="F8" s="237"/>
      <c r="G8" s="238">
        <f>SUMIF(AG9:AG33,"&lt;&gt;NOR",G9:G33)</f>
        <v>0</v>
      </c>
      <c r="H8" s="232"/>
      <c r="I8" s="232">
        <f>SUM(I9:I33)</f>
        <v>0</v>
      </c>
      <c r="J8" s="232"/>
      <c r="K8" s="232">
        <f>SUM(K9:K33)</f>
        <v>0</v>
      </c>
      <c r="L8" s="232"/>
      <c r="M8" s="232">
        <f>SUM(M9:M33)</f>
        <v>0</v>
      </c>
      <c r="N8" s="232"/>
      <c r="O8" s="232">
        <f>SUM(O9:O33)</f>
        <v>2.0599999999999992</v>
      </c>
      <c r="P8" s="232"/>
      <c r="Q8" s="232">
        <f>SUM(Q9:Q33)</f>
        <v>0</v>
      </c>
      <c r="R8" s="232"/>
      <c r="S8" s="232"/>
      <c r="T8" s="232"/>
      <c r="U8" s="232"/>
      <c r="V8" s="232">
        <f>SUM(V9:V33)</f>
        <v>406.44</v>
      </c>
      <c r="W8" s="232"/>
      <c r="AG8" t="s">
        <v>127</v>
      </c>
    </row>
    <row r="9" spans="1:60" outlineLevel="1">
      <c r="A9" s="245">
        <v>1</v>
      </c>
      <c r="B9" s="246" t="s">
        <v>603</v>
      </c>
      <c r="C9" s="255" t="s">
        <v>604</v>
      </c>
      <c r="D9" s="247" t="s">
        <v>365</v>
      </c>
      <c r="E9" s="248">
        <v>2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166</v>
      </c>
      <c r="T9" s="228" t="s">
        <v>605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45">
        <v>2</v>
      </c>
      <c r="B10" s="246" t="s">
        <v>606</v>
      </c>
      <c r="C10" s="255" t="s">
        <v>607</v>
      </c>
      <c r="D10" s="247" t="s">
        <v>130</v>
      </c>
      <c r="E10" s="248">
        <v>61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160</v>
      </c>
      <c r="T10" s="228" t="s">
        <v>353</v>
      </c>
      <c r="U10" s="228">
        <v>0.37000000000000005</v>
      </c>
      <c r="V10" s="228">
        <f>ROUND(E10*U10,2)</f>
        <v>22.57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167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45">
        <v>3</v>
      </c>
      <c r="B11" s="246" t="s">
        <v>608</v>
      </c>
      <c r="C11" s="255" t="s">
        <v>609</v>
      </c>
      <c r="D11" s="247" t="s">
        <v>130</v>
      </c>
      <c r="E11" s="248">
        <v>31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160</v>
      </c>
      <c r="T11" s="228" t="s">
        <v>353</v>
      </c>
      <c r="U11" s="228">
        <v>0.28500000000000003</v>
      </c>
      <c r="V11" s="228">
        <f>ROUND(E11*U11,2)</f>
        <v>8.84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167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45">
        <v>4</v>
      </c>
      <c r="B12" s="246" t="s">
        <v>610</v>
      </c>
      <c r="C12" s="255" t="s">
        <v>611</v>
      </c>
      <c r="D12" s="247" t="s">
        <v>130</v>
      </c>
      <c r="E12" s="248">
        <v>33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160</v>
      </c>
      <c r="T12" s="228" t="s">
        <v>353</v>
      </c>
      <c r="U12" s="228">
        <v>5.0500000000000003E-2</v>
      </c>
      <c r="V12" s="228">
        <f>ROUND(E12*U12,2)</f>
        <v>1.67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167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45">
        <v>5</v>
      </c>
      <c r="B13" s="246" t="s">
        <v>612</v>
      </c>
      <c r="C13" s="255" t="s">
        <v>613</v>
      </c>
      <c r="D13" s="247" t="s">
        <v>130</v>
      </c>
      <c r="E13" s="248">
        <v>26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160</v>
      </c>
      <c r="T13" s="228" t="s">
        <v>353</v>
      </c>
      <c r="U13" s="228">
        <v>0.05</v>
      </c>
      <c r="V13" s="228">
        <f>ROUND(E13*U13,2)</f>
        <v>1.3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167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6</v>
      </c>
      <c r="B14" s="246" t="s">
        <v>614</v>
      </c>
      <c r="C14" s="255" t="s">
        <v>615</v>
      </c>
      <c r="D14" s="247" t="s">
        <v>130</v>
      </c>
      <c r="E14" s="248">
        <v>60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353</v>
      </c>
      <c r="T14" s="228" t="s">
        <v>353</v>
      </c>
      <c r="U14" s="228">
        <v>0.158</v>
      </c>
      <c r="V14" s="228">
        <f>ROUND(E14*U14,2)</f>
        <v>9.48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167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616</v>
      </c>
      <c r="C15" s="255" t="s">
        <v>617</v>
      </c>
      <c r="D15" s="247" t="s">
        <v>130</v>
      </c>
      <c r="E15" s="248">
        <v>76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160</v>
      </c>
      <c r="T15" s="228" t="s">
        <v>160</v>
      </c>
      <c r="U15" s="228">
        <v>0.70000000000000007</v>
      </c>
      <c r="V15" s="228">
        <f>ROUND(E15*U15,2)</f>
        <v>53.2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167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618</v>
      </c>
      <c r="C16" s="255" t="s">
        <v>619</v>
      </c>
      <c r="D16" s="247" t="s">
        <v>130</v>
      </c>
      <c r="E16" s="248">
        <v>33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160</v>
      </c>
      <c r="T16" s="228" t="s">
        <v>353</v>
      </c>
      <c r="U16" s="228">
        <v>1.0781700000000001</v>
      </c>
      <c r="V16" s="228">
        <f>ROUND(E16*U16,2)</f>
        <v>35.58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167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620</v>
      </c>
      <c r="C17" s="255" t="s">
        <v>621</v>
      </c>
      <c r="D17" s="247" t="s">
        <v>435</v>
      </c>
      <c r="E17" s="248">
        <v>418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160</v>
      </c>
      <c r="T17" s="228" t="s">
        <v>353</v>
      </c>
      <c r="U17" s="228">
        <v>4.6670000000000003E-2</v>
      </c>
      <c r="V17" s="228">
        <f>ROUND(E17*U17,2)</f>
        <v>19.510000000000002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10</v>
      </c>
      <c r="B18" s="246" t="s">
        <v>622</v>
      </c>
      <c r="C18" s="255" t="s">
        <v>623</v>
      </c>
      <c r="D18" s="247" t="s">
        <v>435</v>
      </c>
      <c r="E18" s="248">
        <v>3586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160</v>
      </c>
      <c r="T18" s="228" t="s">
        <v>353</v>
      </c>
      <c r="U18" s="228">
        <v>5.0960000000000005E-2</v>
      </c>
      <c r="V18" s="228">
        <f>ROUND(E18*U18,2)</f>
        <v>182.74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167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11</v>
      </c>
      <c r="B19" s="246" t="s">
        <v>624</v>
      </c>
      <c r="C19" s="255" t="s">
        <v>625</v>
      </c>
      <c r="D19" s="247" t="s">
        <v>435</v>
      </c>
      <c r="E19" s="248">
        <v>1404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160</v>
      </c>
      <c r="T19" s="228" t="s">
        <v>353</v>
      </c>
      <c r="U19" s="228">
        <v>5.0960000000000005E-2</v>
      </c>
      <c r="V19" s="228">
        <f>ROUND(E19*U19,2)</f>
        <v>71.55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167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12</v>
      </c>
      <c r="B20" s="246" t="s">
        <v>626</v>
      </c>
      <c r="C20" s="255" t="s">
        <v>627</v>
      </c>
      <c r="D20" s="247" t="s">
        <v>365</v>
      </c>
      <c r="E20" s="248">
        <v>30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166</v>
      </c>
      <c r="T20" s="228" t="s">
        <v>500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501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13</v>
      </c>
      <c r="B21" s="246" t="s">
        <v>628</v>
      </c>
      <c r="C21" s="255" t="s">
        <v>629</v>
      </c>
      <c r="D21" s="247" t="s">
        <v>365</v>
      </c>
      <c r="E21" s="248">
        <v>32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166</v>
      </c>
      <c r="T21" s="228" t="s">
        <v>500</v>
      </c>
      <c r="U21" s="228">
        <v>0</v>
      </c>
      <c r="V21" s="228">
        <f>ROUND(E21*U21,2)</f>
        <v>0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501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2.5" outlineLevel="1">
      <c r="A22" s="245">
        <v>14</v>
      </c>
      <c r="B22" s="246" t="s">
        <v>630</v>
      </c>
      <c r="C22" s="255" t="s">
        <v>631</v>
      </c>
      <c r="D22" s="247" t="s">
        <v>365</v>
      </c>
      <c r="E22" s="248">
        <v>2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166</v>
      </c>
      <c r="T22" s="228" t="s">
        <v>500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501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15</v>
      </c>
      <c r="B23" s="246" t="s">
        <v>632</v>
      </c>
      <c r="C23" s="255" t="s">
        <v>633</v>
      </c>
      <c r="D23" s="247" t="s">
        <v>365</v>
      </c>
      <c r="E23" s="248">
        <v>39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166</v>
      </c>
      <c r="T23" s="228" t="s">
        <v>500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501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>
      <c r="A24" s="245">
        <v>16</v>
      </c>
      <c r="B24" s="246" t="s">
        <v>634</v>
      </c>
      <c r="C24" s="255" t="s">
        <v>635</v>
      </c>
      <c r="D24" s="247" t="s">
        <v>435</v>
      </c>
      <c r="E24" s="248">
        <v>3586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1.3000000000000002E-4</v>
      </c>
      <c r="O24" s="228">
        <f>ROUND(E24*N24,2)</f>
        <v>0.47</v>
      </c>
      <c r="P24" s="228">
        <v>0</v>
      </c>
      <c r="Q24" s="228">
        <f>ROUND(E24*P24,2)</f>
        <v>0</v>
      </c>
      <c r="R24" s="228" t="s">
        <v>464</v>
      </c>
      <c r="S24" s="228" t="s">
        <v>160</v>
      </c>
      <c r="T24" s="228" t="s">
        <v>353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366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>
      <c r="A25" s="245">
        <v>17</v>
      </c>
      <c r="B25" s="246" t="s">
        <v>636</v>
      </c>
      <c r="C25" s="255" t="s">
        <v>637</v>
      </c>
      <c r="D25" s="247" t="s">
        <v>435</v>
      </c>
      <c r="E25" s="248">
        <v>1404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1.7000000000000001E-4</v>
      </c>
      <c r="O25" s="228">
        <f>ROUND(E25*N25,2)</f>
        <v>0.24</v>
      </c>
      <c r="P25" s="228">
        <v>0</v>
      </c>
      <c r="Q25" s="228">
        <f>ROUND(E25*P25,2)</f>
        <v>0</v>
      </c>
      <c r="R25" s="228" t="s">
        <v>464</v>
      </c>
      <c r="S25" s="228" t="s">
        <v>160</v>
      </c>
      <c r="T25" s="228" t="s">
        <v>353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366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18</v>
      </c>
      <c r="B26" s="246" t="s">
        <v>638</v>
      </c>
      <c r="C26" s="255" t="s">
        <v>639</v>
      </c>
      <c r="D26" s="247" t="s">
        <v>435</v>
      </c>
      <c r="E26" s="248">
        <v>148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1.1E-4</v>
      </c>
      <c r="O26" s="228">
        <f>ROUND(E26*N26,2)</f>
        <v>0.02</v>
      </c>
      <c r="P26" s="228">
        <v>0</v>
      </c>
      <c r="Q26" s="228">
        <f>ROUND(E26*P26,2)</f>
        <v>0</v>
      </c>
      <c r="R26" s="228" t="s">
        <v>464</v>
      </c>
      <c r="S26" s="228" t="s">
        <v>160</v>
      </c>
      <c r="T26" s="228" t="s">
        <v>353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366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19</v>
      </c>
      <c r="B27" s="246" t="s">
        <v>640</v>
      </c>
      <c r="C27" s="255" t="s">
        <v>641</v>
      </c>
      <c r="D27" s="247" t="s">
        <v>130</v>
      </c>
      <c r="E27" s="248">
        <v>62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1.2E-2</v>
      </c>
      <c r="O27" s="228">
        <f>ROUND(E27*N27,2)</f>
        <v>0.74</v>
      </c>
      <c r="P27" s="228">
        <v>0</v>
      </c>
      <c r="Q27" s="228">
        <f>ROUND(E27*P27,2)</f>
        <v>0</v>
      </c>
      <c r="R27" s="228"/>
      <c r="S27" s="228" t="s">
        <v>166</v>
      </c>
      <c r="T27" s="228" t="s">
        <v>161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366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>
      <c r="A28" s="245">
        <v>20</v>
      </c>
      <c r="B28" s="246" t="s">
        <v>642</v>
      </c>
      <c r="C28" s="255" t="s">
        <v>643</v>
      </c>
      <c r="D28" s="247" t="s">
        <v>130</v>
      </c>
      <c r="E28" s="248">
        <v>2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1.2E-2</v>
      </c>
      <c r="O28" s="228">
        <f>ROUND(E28*N28,2)</f>
        <v>0.02</v>
      </c>
      <c r="P28" s="228">
        <v>0</v>
      </c>
      <c r="Q28" s="228">
        <f>ROUND(E28*P28,2)</f>
        <v>0</v>
      </c>
      <c r="R28" s="228"/>
      <c r="S28" s="228" t="s">
        <v>166</v>
      </c>
      <c r="T28" s="228" t="s">
        <v>161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366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45">
        <v>21</v>
      </c>
      <c r="B29" s="246" t="s">
        <v>644</v>
      </c>
      <c r="C29" s="255" t="s">
        <v>645</v>
      </c>
      <c r="D29" s="247" t="s">
        <v>130</v>
      </c>
      <c r="E29" s="248">
        <v>12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1.2E-2</v>
      </c>
      <c r="O29" s="228">
        <f>ROUND(E29*N29,2)</f>
        <v>0.14000000000000001</v>
      </c>
      <c r="P29" s="228">
        <v>0</v>
      </c>
      <c r="Q29" s="228">
        <f>ROUND(E29*P29,2)</f>
        <v>0</v>
      </c>
      <c r="R29" s="228"/>
      <c r="S29" s="228" t="s">
        <v>166</v>
      </c>
      <c r="T29" s="228" t="s">
        <v>161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366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2.5" outlineLevel="1">
      <c r="A30" s="245">
        <v>22</v>
      </c>
      <c r="B30" s="246" t="s">
        <v>646</v>
      </c>
      <c r="C30" s="255" t="s">
        <v>647</v>
      </c>
      <c r="D30" s="247" t="s">
        <v>130</v>
      </c>
      <c r="E30" s="248">
        <v>33</v>
      </c>
      <c r="F30" s="249"/>
      <c r="G30" s="250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1.2E-2</v>
      </c>
      <c r="O30" s="228">
        <f>ROUND(E30*N30,2)</f>
        <v>0.4</v>
      </c>
      <c r="P30" s="228">
        <v>0</v>
      </c>
      <c r="Q30" s="228">
        <f>ROUND(E30*P30,2)</f>
        <v>0</v>
      </c>
      <c r="R30" s="228"/>
      <c r="S30" s="228" t="s">
        <v>166</v>
      </c>
      <c r="T30" s="228" t="s">
        <v>161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366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45">
        <v>23</v>
      </c>
      <c r="B31" s="246" t="s">
        <v>648</v>
      </c>
      <c r="C31" s="255" t="s">
        <v>649</v>
      </c>
      <c r="D31" s="247" t="s">
        <v>130</v>
      </c>
      <c r="E31" s="248">
        <v>33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3.4000000000000002E-4</v>
      </c>
      <c r="O31" s="228">
        <f>ROUND(E31*N31,2)</f>
        <v>0.01</v>
      </c>
      <c r="P31" s="228">
        <v>0</v>
      </c>
      <c r="Q31" s="228">
        <f>ROUND(E31*P31,2)</f>
        <v>0</v>
      </c>
      <c r="R31" s="228" t="s">
        <v>464</v>
      </c>
      <c r="S31" s="228" t="s">
        <v>160</v>
      </c>
      <c r="T31" s="228" t="s">
        <v>353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366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45">
        <v>24</v>
      </c>
      <c r="B32" s="246" t="s">
        <v>650</v>
      </c>
      <c r="C32" s="255" t="s">
        <v>651</v>
      </c>
      <c r="D32" s="247" t="s">
        <v>130</v>
      </c>
      <c r="E32" s="248">
        <v>27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3.4000000000000002E-4</v>
      </c>
      <c r="O32" s="228">
        <f>ROUND(E32*N32,2)</f>
        <v>0.01</v>
      </c>
      <c r="P32" s="228">
        <v>0</v>
      </c>
      <c r="Q32" s="228">
        <f>ROUND(E32*P32,2)</f>
        <v>0</v>
      </c>
      <c r="R32" s="228" t="s">
        <v>464</v>
      </c>
      <c r="S32" s="228" t="s">
        <v>160</v>
      </c>
      <c r="T32" s="228" t="s">
        <v>353</v>
      </c>
      <c r="U32" s="228">
        <v>0</v>
      </c>
      <c r="V32" s="228">
        <f>ROUND(E32*U32,2)</f>
        <v>0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366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25</v>
      </c>
      <c r="B33" s="246" t="s">
        <v>652</v>
      </c>
      <c r="C33" s="255" t="s">
        <v>653</v>
      </c>
      <c r="D33" s="247" t="s">
        <v>130</v>
      </c>
      <c r="E33" s="248">
        <v>27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5.1000000000000004E-4</v>
      </c>
      <c r="O33" s="228">
        <f>ROUND(E33*N33,2)</f>
        <v>0.01</v>
      </c>
      <c r="P33" s="228">
        <v>0</v>
      </c>
      <c r="Q33" s="228">
        <f>ROUND(E33*P33,2)</f>
        <v>0</v>
      </c>
      <c r="R33" s="228"/>
      <c r="S33" s="228" t="s">
        <v>166</v>
      </c>
      <c r="T33" s="228" t="s">
        <v>161</v>
      </c>
      <c r="U33" s="228">
        <v>0</v>
      </c>
      <c r="V33" s="228">
        <f>ROUND(E33*U33,2)</f>
        <v>0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366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>
      <c r="A34" s="233" t="s">
        <v>126</v>
      </c>
      <c r="B34" s="234" t="s">
        <v>98</v>
      </c>
      <c r="C34" s="252" t="s">
        <v>99</v>
      </c>
      <c r="D34" s="235"/>
      <c r="E34" s="236"/>
      <c r="F34" s="237"/>
      <c r="G34" s="238">
        <f>SUMIF(AG35:AG36,"&lt;&gt;NOR",G35:G36)</f>
        <v>0</v>
      </c>
      <c r="H34" s="232"/>
      <c r="I34" s="232">
        <f>SUM(I35:I36)</f>
        <v>0</v>
      </c>
      <c r="J34" s="232"/>
      <c r="K34" s="232">
        <f>SUM(K35:K36)</f>
        <v>0</v>
      </c>
      <c r="L34" s="232"/>
      <c r="M34" s="232">
        <f>SUM(M35:M36)</f>
        <v>0</v>
      </c>
      <c r="N34" s="232"/>
      <c r="O34" s="232">
        <f>SUM(O35:O36)</f>
        <v>0.02</v>
      </c>
      <c r="P34" s="232"/>
      <c r="Q34" s="232">
        <f>SUM(Q35:Q36)</f>
        <v>0</v>
      </c>
      <c r="R34" s="232"/>
      <c r="S34" s="232"/>
      <c r="T34" s="232"/>
      <c r="U34" s="232"/>
      <c r="V34" s="232">
        <f>SUM(V35:V36)</f>
        <v>4.8</v>
      </c>
      <c r="W34" s="232"/>
      <c r="AG34" t="s">
        <v>127</v>
      </c>
    </row>
    <row r="35" spans="1:60" outlineLevel="1">
      <c r="A35" s="245">
        <v>26</v>
      </c>
      <c r="B35" s="246" t="s">
        <v>654</v>
      </c>
      <c r="C35" s="255" t="s">
        <v>655</v>
      </c>
      <c r="D35" s="247" t="s">
        <v>130</v>
      </c>
      <c r="E35" s="248">
        <v>60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160</v>
      </c>
      <c r="T35" s="228" t="s">
        <v>353</v>
      </c>
      <c r="U35" s="228">
        <v>0.08</v>
      </c>
      <c r="V35" s="228">
        <f>ROUND(E35*U35,2)</f>
        <v>4.8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167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27</v>
      </c>
      <c r="B36" s="246" t="s">
        <v>656</v>
      </c>
      <c r="C36" s="255" t="s">
        <v>657</v>
      </c>
      <c r="D36" s="247" t="s">
        <v>130</v>
      </c>
      <c r="E36" s="248">
        <v>48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5.0000000000000001E-4</v>
      </c>
      <c r="O36" s="228">
        <f>ROUND(E36*N36,2)</f>
        <v>0.02</v>
      </c>
      <c r="P36" s="228">
        <v>0</v>
      </c>
      <c r="Q36" s="228">
        <f>ROUND(E36*P36,2)</f>
        <v>0</v>
      </c>
      <c r="R36" s="228"/>
      <c r="S36" s="228" t="s">
        <v>166</v>
      </c>
      <c r="T36" s="228" t="s">
        <v>161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366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>
      <c r="A37" s="233" t="s">
        <v>126</v>
      </c>
      <c r="B37" s="234" t="s">
        <v>100</v>
      </c>
      <c r="C37" s="252" t="s">
        <v>29</v>
      </c>
      <c r="D37" s="235"/>
      <c r="E37" s="236"/>
      <c r="F37" s="237"/>
      <c r="G37" s="238">
        <f>SUMIF(AG38:AG43,"&lt;&gt;NOR",G38:G43)</f>
        <v>0</v>
      </c>
      <c r="H37" s="232"/>
      <c r="I37" s="232">
        <f>SUM(I38:I43)</f>
        <v>0</v>
      </c>
      <c r="J37" s="232"/>
      <c r="K37" s="232">
        <f>SUM(K38:K43)</f>
        <v>0</v>
      </c>
      <c r="L37" s="232"/>
      <c r="M37" s="232">
        <f>SUM(M38:M43)</f>
        <v>0</v>
      </c>
      <c r="N37" s="232"/>
      <c r="O37" s="232">
        <f>SUM(O38:O43)</f>
        <v>0</v>
      </c>
      <c r="P37" s="232"/>
      <c r="Q37" s="232">
        <f>SUM(Q38:Q43)</f>
        <v>0</v>
      </c>
      <c r="R37" s="232"/>
      <c r="S37" s="232"/>
      <c r="T37" s="232"/>
      <c r="U37" s="232"/>
      <c r="V37" s="232">
        <f>SUM(V38:V43)</f>
        <v>1.02</v>
      </c>
      <c r="W37" s="232"/>
      <c r="AG37" t="s">
        <v>127</v>
      </c>
    </row>
    <row r="38" spans="1:60" outlineLevel="1">
      <c r="A38" s="245">
        <v>28</v>
      </c>
      <c r="B38" s="246" t="s">
        <v>658</v>
      </c>
      <c r="C38" s="255" t="s">
        <v>659</v>
      </c>
      <c r="D38" s="247" t="s">
        <v>530</v>
      </c>
      <c r="E38" s="248">
        <v>0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160</v>
      </c>
      <c r="T38" s="228" t="s">
        <v>161</v>
      </c>
      <c r="U38" s="228">
        <v>0</v>
      </c>
      <c r="V38" s="228">
        <f>ROUND(E38*U38,2)</f>
        <v>0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167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45">
        <v>29</v>
      </c>
      <c r="B39" s="246" t="s">
        <v>660</v>
      </c>
      <c r="C39" s="255" t="s">
        <v>661</v>
      </c>
      <c r="D39" s="247" t="s">
        <v>530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160</v>
      </c>
      <c r="T39" s="228" t="s">
        <v>161</v>
      </c>
      <c r="U39" s="228">
        <v>0</v>
      </c>
      <c r="V39" s="228">
        <f>ROUND(E39*U39,2)</f>
        <v>0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167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662</v>
      </c>
      <c r="C40" s="255" t="s">
        <v>663</v>
      </c>
      <c r="D40" s="247" t="s">
        <v>530</v>
      </c>
      <c r="E40" s="248">
        <v>1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160</v>
      </c>
      <c r="T40" s="228" t="s">
        <v>161</v>
      </c>
      <c r="U40" s="228">
        <v>5.0000000000000001E-3</v>
      </c>
      <c r="V40" s="228">
        <f>ROUND(E40*U40,2)</f>
        <v>0.01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167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>
      <c r="A41" s="245">
        <v>31</v>
      </c>
      <c r="B41" s="246" t="s">
        <v>664</v>
      </c>
      <c r="C41" s="255" t="s">
        <v>665</v>
      </c>
      <c r="D41" s="247" t="s">
        <v>530</v>
      </c>
      <c r="E41" s="248">
        <v>1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 t="s">
        <v>666</v>
      </c>
      <c r="S41" s="228" t="s">
        <v>160</v>
      </c>
      <c r="T41" s="228" t="s">
        <v>161</v>
      </c>
      <c r="U41" s="228">
        <v>1</v>
      </c>
      <c r="V41" s="228">
        <f>ROUND(E41*U41,2)</f>
        <v>1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667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>
      <c r="A42" s="245">
        <v>32</v>
      </c>
      <c r="B42" s="246" t="s">
        <v>668</v>
      </c>
      <c r="C42" s="255" t="s">
        <v>669</v>
      </c>
      <c r="D42" s="247" t="s">
        <v>530</v>
      </c>
      <c r="E42" s="248">
        <v>1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166</v>
      </c>
      <c r="T42" s="228" t="s">
        <v>161</v>
      </c>
      <c r="U42" s="228">
        <v>9.5300000000000003E-3</v>
      </c>
      <c r="V42" s="228">
        <f>ROUND(E42*U42,2)</f>
        <v>0.01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667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45">
        <v>33</v>
      </c>
      <c r="B43" s="246" t="s">
        <v>670</v>
      </c>
      <c r="C43" s="255" t="s">
        <v>671</v>
      </c>
      <c r="D43" s="247" t="s">
        <v>530</v>
      </c>
      <c r="E43" s="248">
        <v>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166</v>
      </c>
      <c r="T43" s="228" t="s">
        <v>161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162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>
      <c r="A44" s="233" t="s">
        <v>126</v>
      </c>
      <c r="B44" s="234" t="s">
        <v>101</v>
      </c>
      <c r="C44" s="252" t="s">
        <v>30</v>
      </c>
      <c r="D44" s="235"/>
      <c r="E44" s="236"/>
      <c r="F44" s="237"/>
      <c r="G44" s="238">
        <f>SUMIF(AG45:AG48,"&lt;&gt;NOR",G45:G48)</f>
        <v>0</v>
      </c>
      <c r="H44" s="232"/>
      <c r="I44" s="232">
        <f>SUM(I45:I48)</f>
        <v>0</v>
      </c>
      <c r="J44" s="232"/>
      <c r="K44" s="232">
        <f>SUM(K45:K48)</f>
        <v>0</v>
      </c>
      <c r="L44" s="232"/>
      <c r="M44" s="232">
        <f>SUM(M45:M48)</f>
        <v>0</v>
      </c>
      <c r="N44" s="232"/>
      <c r="O44" s="232">
        <f>SUM(O45:O48)</f>
        <v>0</v>
      </c>
      <c r="P44" s="232"/>
      <c r="Q44" s="232">
        <f>SUM(Q45:Q48)</f>
        <v>0</v>
      </c>
      <c r="R44" s="232"/>
      <c r="S44" s="232"/>
      <c r="T44" s="232"/>
      <c r="U44" s="232"/>
      <c r="V44" s="232">
        <f>SUM(V45:V48)</f>
        <v>40</v>
      </c>
      <c r="W44" s="232"/>
      <c r="AG44" t="s">
        <v>127</v>
      </c>
    </row>
    <row r="45" spans="1:60" ht="22.5" outlineLevel="1">
      <c r="A45" s="245">
        <v>34</v>
      </c>
      <c r="B45" s="246" t="s">
        <v>672</v>
      </c>
      <c r="C45" s="255" t="s">
        <v>673</v>
      </c>
      <c r="D45" s="247" t="s">
        <v>674</v>
      </c>
      <c r="E45" s="248">
        <v>40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160</v>
      </c>
      <c r="T45" s="228" t="s">
        <v>353</v>
      </c>
      <c r="U45" s="228">
        <v>1</v>
      </c>
      <c r="V45" s="228">
        <f>ROUND(E45*U45,2)</f>
        <v>40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167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45">
        <v>35</v>
      </c>
      <c r="B46" s="246" t="s">
        <v>675</v>
      </c>
      <c r="C46" s="255" t="s">
        <v>676</v>
      </c>
      <c r="D46" s="247" t="s">
        <v>677</v>
      </c>
      <c r="E46" s="248">
        <v>40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 t="s">
        <v>160</v>
      </c>
      <c r="T46" s="228" t="s">
        <v>161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162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45">
        <v>36</v>
      </c>
      <c r="B47" s="246" t="s">
        <v>157</v>
      </c>
      <c r="C47" s="255" t="s">
        <v>158</v>
      </c>
      <c r="D47" s="247" t="s">
        <v>159</v>
      </c>
      <c r="E47" s="248">
        <v>1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160</v>
      </c>
      <c r="T47" s="228" t="s">
        <v>161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162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22.5" outlineLevel="1">
      <c r="A48" s="239">
        <v>37</v>
      </c>
      <c r="B48" s="240" t="s">
        <v>678</v>
      </c>
      <c r="C48" s="253" t="s">
        <v>679</v>
      </c>
      <c r="D48" s="241" t="s">
        <v>677</v>
      </c>
      <c r="E48" s="242">
        <v>160</v>
      </c>
      <c r="F48" s="243"/>
      <c r="G48" s="244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160</v>
      </c>
      <c r="T48" s="228" t="s">
        <v>161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162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33">
      <c r="A49" s="5"/>
      <c r="B49" s="6"/>
      <c r="C49" s="25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v>15</v>
      </c>
      <c r="AF49">
        <v>21</v>
      </c>
    </row>
    <row r="50" spans="1:33">
      <c r="A50" s="211"/>
      <c r="B50" s="212" t="s">
        <v>31</v>
      </c>
      <c r="C50" s="257"/>
      <c r="D50" s="213"/>
      <c r="E50" s="214"/>
      <c r="F50" s="214"/>
      <c r="G50" s="251">
        <f>G8+G34+G37+G44</f>
        <v>0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E50">
        <f>SUMIF(L7:L48,AE49,G7:G48)</f>
        <v>0</v>
      </c>
      <c r="AF50">
        <f>SUMIF(L7:L48,AF49,G7:G48)</f>
        <v>0</v>
      </c>
      <c r="AG50" t="s">
        <v>334</v>
      </c>
    </row>
    <row r="51" spans="1:33">
      <c r="A51" s="5"/>
      <c r="B51" s="6"/>
      <c r="C51" s="256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>
      <c r="A52" s="5"/>
      <c r="B52" s="6"/>
      <c r="C52" s="256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>
      <c r="A53" s="215" t="s">
        <v>335</v>
      </c>
      <c r="B53" s="215"/>
      <c r="C53" s="258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>
      <c r="A54" s="216"/>
      <c r="B54" s="217"/>
      <c r="C54" s="259"/>
      <c r="D54" s="217"/>
      <c r="E54" s="217"/>
      <c r="F54" s="217"/>
      <c r="G54" s="218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AG54" t="s">
        <v>336</v>
      </c>
    </row>
    <row r="55" spans="1:33">
      <c r="A55" s="219"/>
      <c r="B55" s="220"/>
      <c r="C55" s="260"/>
      <c r="D55" s="220"/>
      <c r="E55" s="220"/>
      <c r="F55" s="220"/>
      <c r="G55" s="221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>
      <c r="A56" s="219"/>
      <c r="B56" s="220"/>
      <c r="C56" s="260"/>
      <c r="D56" s="220"/>
      <c r="E56" s="220"/>
      <c r="F56" s="220"/>
      <c r="G56" s="221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>
      <c r="A57" s="219"/>
      <c r="B57" s="220"/>
      <c r="C57" s="260"/>
      <c r="D57" s="220"/>
      <c r="E57" s="220"/>
      <c r="F57" s="220"/>
      <c r="G57" s="221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33">
      <c r="A58" s="222"/>
      <c r="B58" s="223"/>
      <c r="C58" s="261"/>
      <c r="D58" s="223"/>
      <c r="E58" s="223"/>
      <c r="F58" s="223"/>
      <c r="G58" s="224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33">
      <c r="A59" s="5"/>
      <c r="B59" s="6"/>
      <c r="C59" s="256"/>
      <c r="D59" s="8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33">
      <c r="C60" s="262"/>
      <c r="D60" s="192"/>
      <c r="AG60" t="s">
        <v>337</v>
      </c>
    </row>
    <row r="61" spans="1:33">
      <c r="D61" s="192"/>
    </row>
    <row r="62" spans="1:33">
      <c r="D62" s="192"/>
    </row>
    <row r="63" spans="1:33">
      <c r="D63" s="192"/>
    </row>
    <row r="64" spans="1:33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53:C53"/>
    <mergeCell ref="A54:G5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D3 1 Pol</vt:lpstr>
      <vt:lpstr>D3 D14C Pol</vt:lpstr>
      <vt:lpstr>D3 D14E Pol</vt:lpstr>
      <vt:lpstr>D3 D14G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'D3 1 Pol'!Názvy_tisku</vt:lpstr>
      <vt:lpstr>'D3 D14C Pol'!Názvy_tisku</vt:lpstr>
      <vt:lpstr>'D3 D14E Pol'!Názvy_tisku</vt:lpstr>
      <vt:lpstr>'D3 D14G Pol'!Názvy_tisku</vt:lpstr>
      <vt:lpstr>oadresa</vt:lpstr>
      <vt:lpstr>Stavba!Objednatel</vt:lpstr>
      <vt:lpstr>Stavba!Objekt</vt:lpstr>
      <vt:lpstr>'D3 1 Pol'!Oblast_tisku</vt:lpstr>
      <vt:lpstr>'D3 D14C Pol'!Oblast_tisku</vt:lpstr>
      <vt:lpstr>'D3 D14E Pol'!Oblast_tisku</vt:lpstr>
      <vt:lpstr>'D3 D14G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Digitronic</cp:lastModifiedBy>
  <cp:lastPrinted>2014-02-28T09:52:57Z</cp:lastPrinted>
  <dcterms:created xsi:type="dcterms:W3CDTF">2009-04-08T07:15:50Z</dcterms:created>
  <dcterms:modified xsi:type="dcterms:W3CDTF">2018-11-26T14:08:27Z</dcterms:modified>
</cp:coreProperties>
</file>